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Maatschappelijk_beleid\Onderwijs,Werk,Inkomen\Kinderopvang\subsidies\@aanvraagformulieren\aanvragen\kindgebonden financiering\2025\"/>
    </mc:Choice>
  </mc:AlternateContent>
  <workbookProtection workbookAlgorithmName="SHA-512" workbookHashValue="wl4XGIrrCQ2DN5U02GlvRsyqkNM1J9KRFkRbXX1T/XfaGW/dB8BzxzQMiFQSyXsq4cKg+RzzOxfV5FNpRLeYQg==" workbookSaltValue="QGJehSYknVv81XV1FXahxw==" workbookSpinCount="100000" lockStructure="1"/>
  <bookViews>
    <workbookView xWindow="-120" yWindow="-120" windowWidth="29040" windowHeight="15720" tabRatio="801"/>
  </bookViews>
  <sheets>
    <sheet name="Invoer subsidie 2025" sheetId="17" r:id="rId1"/>
    <sheet name="Calculaties subsidie 2025" sheetId="16" r:id="rId2"/>
    <sheet name="Brondata" sheetId="20" state="hidden" r:id="rId3"/>
  </sheets>
  <definedNames>
    <definedName name="_xlnm.Print_Area" localSheetId="1">'Calculaties subsidie 2025'!$A$1:$U$25</definedName>
    <definedName name="_xlnm.Print_Area" localSheetId="0">'Invoer subsidie 2025'!$A$5:$U$53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17" l="1"/>
  <c r="F8" i="16"/>
  <c r="F6" i="16"/>
  <c r="F4" i="16"/>
  <c r="H4" i="16" s="1"/>
  <c r="C1" i="16"/>
  <c r="F25" i="17"/>
  <c r="F20" i="17"/>
  <c r="C5" i="17"/>
  <c r="F7" i="16"/>
  <c r="F9" i="16"/>
  <c r="H9" i="16" s="1"/>
  <c r="F5" i="16"/>
  <c r="H5" i="16" s="1"/>
  <c r="H8" i="16" l="1"/>
  <c r="E37" i="17"/>
  <c r="P14" i="17" l="1"/>
  <c r="Q14" i="17"/>
  <c r="P15" i="17"/>
  <c r="R15" i="17" s="1"/>
  <c r="Q15" i="17"/>
  <c r="P16" i="17"/>
  <c r="Q16" i="17"/>
  <c r="P17" i="17"/>
  <c r="Q17" i="17"/>
  <c r="R17" i="17" s="1"/>
  <c r="P18" i="17"/>
  <c r="R18" i="17" s="1"/>
  <c r="Q18" i="17"/>
  <c r="P19" i="17"/>
  <c r="Q19" i="17"/>
  <c r="P20" i="17"/>
  <c r="Q20" i="17"/>
  <c r="P21" i="17"/>
  <c r="Q21" i="17"/>
  <c r="R21" i="17" s="1"/>
  <c r="P22" i="17"/>
  <c r="Q22" i="17"/>
  <c r="R22" i="17" s="1"/>
  <c r="P23" i="17"/>
  <c r="Q23" i="17"/>
  <c r="R23" i="17" s="1"/>
  <c r="P24" i="17"/>
  <c r="R24" i="17" s="1"/>
  <c r="Q24" i="17"/>
  <c r="P25" i="17"/>
  <c r="Q25" i="17"/>
  <c r="P26" i="17"/>
  <c r="Q26" i="17"/>
  <c r="P27" i="17"/>
  <c r="Q27" i="17"/>
  <c r="P28" i="17"/>
  <c r="Q28" i="17"/>
  <c r="R28" i="17" s="1"/>
  <c r="P29" i="17"/>
  <c r="Q29" i="17"/>
  <c r="P30" i="17"/>
  <c r="Q30" i="17"/>
  <c r="P31" i="17"/>
  <c r="Q31" i="17"/>
  <c r="R31" i="17" s="1"/>
  <c r="P32" i="17"/>
  <c r="Q32" i="17"/>
  <c r="P33" i="17"/>
  <c r="Q33" i="17"/>
  <c r="P34" i="17"/>
  <c r="Q34" i="17"/>
  <c r="P35" i="17"/>
  <c r="Q35" i="17"/>
  <c r="P36" i="17"/>
  <c r="Q36" i="17"/>
  <c r="R36" i="17" s="1"/>
  <c r="G37" i="17"/>
  <c r="J37" i="17"/>
  <c r="L37" i="17"/>
  <c r="L4" i="16"/>
  <c r="R4" i="16" s="1"/>
  <c r="L5" i="16"/>
  <c r="M5" i="16" s="1"/>
  <c r="S5" i="16" s="1"/>
  <c r="H36" i="17"/>
  <c r="H6" i="16"/>
  <c r="L6" i="16"/>
  <c r="H7" i="16"/>
  <c r="L7" i="16"/>
  <c r="R7" i="16" s="1"/>
  <c r="L8" i="16"/>
  <c r="M8" i="16" s="1"/>
  <c r="S8" i="16" s="1"/>
  <c r="M19" i="17" s="1"/>
  <c r="L9" i="16"/>
  <c r="R9" i="16" s="1"/>
  <c r="S9" i="16"/>
  <c r="M35" i="17"/>
  <c r="M27" i="17"/>
  <c r="M34" i="17"/>
  <c r="M26" i="17"/>
  <c r="M18" i="17"/>
  <c r="M24" i="17"/>
  <c r="M15" i="17"/>
  <c r="M25" i="17"/>
  <c r="S25" i="17" s="1"/>
  <c r="M32" i="17"/>
  <c r="M31" i="17"/>
  <c r="M30" i="17"/>
  <c r="M22" i="17"/>
  <c r="M28" i="17"/>
  <c r="M21" i="17"/>
  <c r="M36" i="17"/>
  <c r="M20" i="17"/>
  <c r="H18" i="17"/>
  <c r="S18" i="17" s="1"/>
  <c r="H22" i="17"/>
  <c r="H25" i="17"/>
  <c r="H26" i="17"/>
  <c r="S26" i="17" s="1"/>
  <c r="H35" i="17"/>
  <c r="R32" i="17" l="1"/>
  <c r="N8" i="16"/>
  <c r="N5" i="16"/>
  <c r="T5" i="16" s="1"/>
  <c r="I14" i="17" s="1"/>
  <c r="R5" i="16"/>
  <c r="N6" i="16"/>
  <c r="N4" i="16"/>
  <c r="T4" i="16" s="1"/>
  <c r="F14" i="17" s="1"/>
  <c r="H20" i="17"/>
  <c r="S20" i="17" s="1"/>
  <c r="H14" i="17"/>
  <c r="R19" i="17"/>
  <c r="R34" i="17"/>
  <c r="R30" i="17"/>
  <c r="R26" i="17"/>
  <c r="R33" i="17"/>
  <c r="R29" i="17"/>
  <c r="R25" i="17"/>
  <c r="R20" i="17"/>
  <c r="R35" i="17"/>
  <c r="R27" i="17"/>
  <c r="F15" i="17"/>
  <c r="F18" i="17"/>
  <c r="F32" i="17"/>
  <c r="F16" i="17"/>
  <c r="F22" i="17"/>
  <c r="F24" i="17"/>
  <c r="F27" i="17"/>
  <c r="F19" i="17"/>
  <c r="F30" i="17"/>
  <c r="F35" i="17"/>
  <c r="F31" i="17"/>
  <c r="F26" i="17"/>
  <c r="F34" i="17"/>
  <c r="F23" i="17"/>
  <c r="F29" i="17"/>
  <c r="F33" i="17"/>
  <c r="F21" i="17"/>
  <c r="F36" i="17"/>
  <c r="F17" i="17"/>
  <c r="F28" i="17"/>
  <c r="Q37" i="17"/>
  <c r="R16" i="17"/>
  <c r="P37" i="17"/>
  <c r="R14" i="17"/>
  <c r="N9" i="16"/>
  <c r="R8" i="16"/>
  <c r="R6" i="16"/>
  <c r="N7" i="16"/>
  <c r="M29" i="17"/>
  <c r="M17" i="17"/>
  <c r="M23" i="17"/>
  <c r="S35" i="17"/>
  <c r="M16" i="17"/>
  <c r="S22" i="17"/>
  <c r="M14" i="17"/>
  <c r="M33" i="17"/>
  <c r="S36" i="17"/>
  <c r="I16" i="17"/>
  <c r="I21" i="17"/>
  <c r="I26" i="17"/>
  <c r="I27" i="17"/>
  <c r="I24" i="17"/>
  <c r="I31" i="17"/>
  <c r="I36" i="17"/>
  <c r="I18" i="17"/>
  <c r="I23" i="17"/>
  <c r="I28" i="17"/>
  <c r="I25" i="17"/>
  <c r="I35" i="17"/>
  <c r="I33" i="17"/>
  <c r="I15" i="17"/>
  <c r="I20" i="17"/>
  <c r="I30" i="17"/>
  <c r="I17" i="17"/>
  <c r="I22" i="17"/>
  <c r="I32" i="17"/>
  <c r="I19" i="17"/>
  <c r="I29" i="17"/>
  <c r="I34" i="17"/>
  <c r="H34" i="17"/>
  <c r="S34" i="17" s="1"/>
  <c r="H33" i="17"/>
  <c r="S33" i="17" s="1"/>
  <c r="H21" i="17"/>
  <c r="S21" i="17" s="1"/>
  <c r="H29" i="17"/>
  <c r="H24" i="17"/>
  <c r="S24" i="17" s="1"/>
  <c r="H15" i="17"/>
  <c r="S15" i="17" s="1"/>
  <c r="H31" i="17"/>
  <c r="S31" i="17" s="1"/>
  <c r="H27" i="17"/>
  <c r="S27" i="17" s="1"/>
  <c r="H17" i="17"/>
  <c r="H28" i="17"/>
  <c r="S28" i="17" s="1"/>
  <c r="H32" i="17"/>
  <c r="S32" i="17" s="1"/>
  <c r="H23" i="17"/>
  <c r="H19" i="17"/>
  <c r="S19" i="17" s="1"/>
  <c r="H16" i="17"/>
  <c r="H30" i="17"/>
  <c r="S30" i="17" s="1"/>
  <c r="S23" i="17" l="1"/>
  <c r="T6" i="16"/>
  <c r="K14" i="17" s="1"/>
  <c r="T8" i="16"/>
  <c r="N14" i="17" s="1"/>
  <c r="F37" i="17"/>
  <c r="S29" i="17"/>
  <c r="R37" i="17"/>
  <c r="N31" i="17"/>
  <c r="N19" i="17"/>
  <c r="N28" i="17"/>
  <c r="N27" i="17"/>
  <c r="N17" i="17"/>
  <c r="N23" i="17"/>
  <c r="N15" i="17"/>
  <c r="N29" i="17"/>
  <c r="N33" i="17"/>
  <c r="N36" i="17"/>
  <c r="N20" i="17"/>
  <c r="N21" i="17"/>
  <c r="N26" i="17"/>
  <c r="N16" i="17"/>
  <c r="N24" i="17"/>
  <c r="N34" i="17"/>
  <c r="N18" i="17"/>
  <c r="N35" i="17"/>
  <c r="N30" i="17"/>
  <c r="N22" i="17"/>
  <c r="N25" i="17"/>
  <c r="N32" i="17"/>
  <c r="K32" i="17"/>
  <c r="K22" i="17"/>
  <c r="K27" i="17"/>
  <c r="K18" i="17"/>
  <c r="K24" i="17"/>
  <c r="K34" i="17"/>
  <c r="K16" i="17"/>
  <c r="K35" i="17"/>
  <c r="K26" i="17"/>
  <c r="K31" i="17"/>
  <c r="K29" i="17"/>
  <c r="K20" i="17"/>
  <c r="K17" i="17"/>
  <c r="K23" i="17"/>
  <c r="K21" i="17"/>
  <c r="K33" i="17"/>
  <c r="K15" i="17"/>
  <c r="K36" i="17"/>
  <c r="K25" i="17"/>
  <c r="K19" i="17"/>
  <c r="K28" i="17"/>
  <c r="K30" i="17"/>
  <c r="M37" i="17"/>
  <c r="S17" i="17"/>
  <c r="S16" i="17"/>
  <c r="I37" i="17"/>
  <c r="S14" i="17"/>
  <c r="H37" i="17"/>
  <c r="T36" i="17" l="1"/>
  <c r="T23" i="17"/>
  <c r="T15" i="17"/>
  <c r="T22" i="17"/>
  <c r="T16" i="17"/>
  <c r="T32" i="17"/>
  <c r="T24" i="17"/>
  <c r="T21" i="17"/>
  <c r="T30" i="17"/>
  <c r="T25" i="17"/>
  <c r="T35" i="17"/>
  <c r="T27" i="17"/>
  <c r="T29" i="17"/>
  <c r="T26" i="17"/>
  <c r="T18" i="17"/>
  <c r="T34" i="17"/>
  <c r="T33" i="17"/>
  <c r="T31" i="17"/>
  <c r="N37" i="17"/>
  <c r="T28" i="17"/>
  <c r="T17" i="17"/>
  <c r="T19" i="17"/>
  <c r="T20" i="17"/>
  <c r="K37" i="17"/>
  <c r="T14" i="17"/>
  <c r="S37" i="17"/>
  <c r="T37" i="17" l="1"/>
  <c r="S7" i="17" s="1"/>
  <c r="S9" i="17" s="1"/>
</calcChain>
</file>

<file path=xl/sharedStrings.xml><?xml version="1.0" encoding="utf-8"?>
<sst xmlns="http://schemas.openxmlformats.org/spreadsheetml/2006/main" count="102" uniqueCount="74">
  <si>
    <t>Organisatie:</t>
  </si>
  <si>
    <t>NAAM AANVRAGER</t>
  </si>
  <si>
    <t>PROGNOSE SUBSIDIEAANVRAAG</t>
  </si>
  <si>
    <t>t/m</t>
  </si>
  <si>
    <t>Naam invuller</t>
  </si>
  <si>
    <t>Naam organisatie</t>
  </si>
  <si>
    <t>Correspondentieadres</t>
  </si>
  <si>
    <t>Postcode en woonplaats</t>
  </si>
  <si>
    <t>Telefoonnummer</t>
  </si>
  <si>
    <t>E-mailadres</t>
  </si>
  <si>
    <t>KvK-nummer</t>
  </si>
  <si>
    <t>IBAN</t>
  </si>
  <si>
    <t>Ten name van</t>
  </si>
  <si>
    <t>Datum</t>
  </si>
  <si>
    <t>Handtekening</t>
  </si>
  <si>
    <t>Totaal:</t>
  </si>
  <si>
    <t>% voorlopige subsidie</t>
  </si>
  <si>
    <t>Subsidieaanvraag:</t>
  </si>
  <si>
    <t>Organisatie</t>
  </si>
  <si>
    <t>Locatie</t>
  </si>
  <si>
    <t>LRK nummer</t>
  </si>
  <si>
    <t>KOT regulier</t>
  </si>
  <si>
    <t>Niet-KOT regulier</t>
  </si>
  <si>
    <t>KOT geïndiceerd</t>
  </si>
  <si>
    <t>Niet-KOT geïndiceerd</t>
  </si>
  <si>
    <t>Aantal kinderen</t>
  </si>
  <si>
    <t>Aantal
kinderen</t>
  </si>
  <si>
    <t>Subsidie</t>
  </si>
  <si>
    <t>Ouderbijdrage</t>
  </si>
  <si>
    <t>Regulier</t>
  </si>
  <si>
    <t>VVE</t>
  </si>
  <si>
    <t>Totaal</t>
  </si>
  <si>
    <t xml:space="preserve">Totalen :  </t>
  </si>
  <si>
    <t>Kinderopvang-toeslag</t>
  </si>
  <si>
    <t>Indicatie</t>
  </si>
  <si>
    <t>Type uren</t>
  </si>
  <si>
    <t>Normtarief</t>
  </si>
  <si>
    <t>Opslag per uur</t>
  </si>
  <si>
    <t>Gemiddelde ouderbijdrage</t>
  </si>
  <si>
    <t>Subsidie per uur</t>
  </si>
  <si>
    <t>Uren per week</t>
  </si>
  <si>
    <t>Aantal weken</t>
  </si>
  <si>
    <t>Aantal uren</t>
  </si>
  <si>
    <t>Subsidie per kind per type uur</t>
  </si>
  <si>
    <t>Type kind</t>
  </si>
  <si>
    <t>Subsidie per kind voor periode</t>
  </si>
  <si>
    <t>KOT</t>
  </si>
  <si>
    <t>KOT Regulier</t>
  </si>
  <si>
    <t>Niet-KOT</t>
  </si>
  <si>
    <t>Niet-KOT Regulier</t>
  </si>
  <si>
    <t>Geïndiceerd</t>
  </si>
  <si>
    <t>KOT Geïndiceerd</t>
  </si>
  <si>
    <t>Niet-KOT Geïndiceerd</t>
  </si>
  <si>
    <t>% voorlopige subsidie HBO</t>
  </si>
  <si>
    <t>Opslag per uur voor Regulier KOT</t>
  </si>
  <si>
    <t xml:space="preserve">Legenda: </t>
  </si>
  <si>
    <t>Gemeente:</t>
  </si>
  <si>
    <t>Gemeente Naam</t>
  </si>
  <si>
    <t>Tarief HBO inzet</t>
  </si>
  <si>
    <t>De oranje vlakken zijn in te vullen door de aanvrager</t>
  </si>
  <si>
    <t>Periode 1-1-2025 t/m 31-12-2025</t>
  </si>
  <si>
    <t>8</t>
  </si>
  <si>
    <t>Ja</t>
  </si>
  <si>
    <t>Opslag per uur 
Regulier</t>
  </si>
  <si>
    <t>Opslag per uur 
geindiceerd</t>
  </si>
  <si>
    <t xml:space="preserve">Gemiddelde ouderbijdrage </t>
  </si>
  <si>
    <t>Uren per week Regulier
(is er een verdeling 8/8 of 11/5,5)</t>
  </si>
  <si>
    <t>Uren per week VVE
(is er een verdeling 8/8 of 11/5,5)</t>
  </si>
  <si>
    <t>Inkomenstabel
VNG/KOT/eigen inkomenstabel</t>
  </si>
  <si>
    <t>Is er een eigen bijdrage voor specifieke inkomensgroep? (denk aan een minima regeling)
Ja/Nee</t>
  </si>
  <si>
    <t>Tarief HBO inzet (CAO €xx voor 2025) 2</t>
  </si>
  <si>
    <t>ja</t>
  </si>
  <si>
    <t>12</t>
  </si>
  <si>
    <t>Gouda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</si>
</sst>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 #,##0.00;&quot;€&quot;\ \-#,##0.00"/>
    <numFmt numFmtId="44" formatCode="_ &quot;€&quot;\ * #,##0.00_ ;_ &quot;€&quot;\ * \-#,##0.00_ ;_ &quot;€&quot;\ * &quot;-&quot;??_ ;_ @_ "/>
    <numFmt numFmtId="164" formatCode="&quot;€&quot;\ #,##0.00"/>
    <numFmt numFmtId="165" formatCode="_ [$€-2]\ * #,##0.00_ ;_ [$€-2]\ * \-#,##0.00_ ;_ [$€-2]\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sz val="12"/>
      <color theme="1"/>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2"/>
      <color theme="0"/>
      <name val="Calibri"/>
      <family val="2"/>
      <scheme val="minor"/>
    </font>
    <font>
      <b/>
      <sz val="12"/>
      <name val="Calibri"/>
      <family val="2"/>
      <scheme val="minor"/>
    </font>
    <font>
      <b/>
      <sz val="14"/>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i/>
      <sz val="11"/>
      <color theme="1"/>
      <name val="Calibri"/>
      <family val="2"/>
      <scheme val="minor"/>
    </font>
    <font>
      <b/>
      <sz val="9"/>
      <name val="Calibri"/>
      <family val="2"/>
      <scheme val="minor"/>
    </font>
    <font>
      <sz val="11"/>
      <color theme="5"/>
      <name val="Calibri"/>
      <family val="2"/>
      <scheme val="minor"/>
    </font>
  </fonts>
  <fills count="8">
    <fill>
      <patternFill patternType="none"/>
    </fill>
    <fill>
      <patternFill patternType="gray125"/>
    </fill>
    <fill>
      <patternFill patternType="solid">
        <fgColor theme="0"/>
        <bgColor indexed="64"/>
      </patternFill>
    </fill>
    <fill>
      <patternFill patternType="solid">
        <fgColor rgb="FF315895"/>
        <bgColor indexed="64"/>
      </patternFill>
    </fill>
    <fill>
      <patternFill patternType="solid">
        <fgColor rgb="FF22244C"/>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6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right/>
      <top style="medium">
        <color indexed="64"/>
      </top>
      <bottom style="thin">
        <color theme="0" tint="-0.499984740745262"/>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style="medium">
        <color indexed="64"/>
      </right>
      <top style="medium">
        <color indexed="64"/>
      </top>
      <bottom style="medium">
        <color indexed="64"/>
      </bottom>
      <diagonal/>
    </border>
    <border>
      <left/>
      <right/>
      <top style="thin">
        <color theme="0" tint="-0.499984740745262"/>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medium">
        <color indexed="64"/>
      </right>
      <top/>
      <bottom style="thin">
        <color theme="0" tint="-0.499984740745262"/>
      </bottom>
      <diagonal/>
    </border>
    <border>
      <left style="thin">
        <color theme="0" tint="-0.499984740745262"/>
      </left>
      <right style="medium">
        <color indexed="64"/>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bottom/>
      <diagonal/>
    </border>
    <border>
      <left style="thin">
        <color theme="0" tint="-0.34998626667073579"/>
      </left>
      <right/>
      <top/>
      <bottom/>
      <diagonal/>
    </border>
    <border>
      <left style="thin">
        <color theme="0" tint="-0.499984740745262"/>
      </left>
      <right style="medium">
        <color indexed="64"/>
      </right>
      <top style="medium">
        <color indexed="64"/>
      </top>
      <bottom/>
      <diagonal/>
    </border>
    <border>
      <left style="thin">
        <color theme="0" tint="-0.499984740745262"/>
      </left>
      <right style="medium">
        <color indexed="64"/>
      </right>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rgb="FF000000"/>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medium">
        <color theme="1"/>
      </top>
      <bottom style="medium">
        <color theme="1"/>
      </bottom>
      <diagonal/>
    </border>
  </borders>
  <cellStyleXfs count="2">
    <xf numFmtId="0" fontId="0" fillId="0" borderId="0"/>
    <xf numFmtId="44" fontId="1" fillId="0" borderId="0" applyFont="0" applyFill="0" applyBorder="0" applyAlignment="0" applyProtection="0"/>
  </cellStyleXfs>
  <cellXfs count="206">
    <xf numFmtId="0" fontId="0" fillId="0" borderId="0" xfId="0"/>
    <xf numFmtId="165" fontId="3" fillId="2" borderId="11" xfId="1" applyNumberFormat="1" applyFont="1" applyFill="1" applyBorder="1" applyAlignment="1" applyProtection="1"/>
    <xf numFmtId="165" fontId="3" fillId="2" borderId="29" xfId="1" applyNumberFormat="1" applyFont="1" applyFill="1" applyBorder="1" applyAlignment="1" applyProtection="1"/>
    <xf numFmtId="165" fontId="3" fillId="2" borderId="14" xfId="1" applyNumberFormat="1" applyFont="1" applyFill="1" applyBorder="1" applyAlignment="1" applyProtection="1"/>
    <xf numFmtId="0" fontId="0" fillId="0" borderId="0" xfId="0" applyAlignment="1">
      <alignment horizontal="right"/>
    </xf>
    <xf numFmtId="165" fontId="0" fillId="0" borderId="0" xfId="0" applyNumberFormat="1"/>
    <xf numFmtId="0" fontId="0" fillId="0" borderId="0" xfId="0" applyAlignment="1">
      <alignment vertical="center"/>
    </xf>
    <xf numFmtId="0" fontId="0" fillId="0" borderId="0" xfId="0" applyAlignment="1">
      <alignment horizontal="left" wrapText="1"/>
    </xf>
    <xf numFmtId="165" fontId="0" fillId="0" borderId="11" xfId="0" applyNumberFormat="1"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9" xfId="0" applyBorder="1" applyAlignment="1">
      <alignment vertical="top" wrapText="1"/>
    </xf>
    <xf numFmtId="0" fontId="0" fillId="2" borderId="0" xfId="0" applyFill="1"/>
    <xf numFmtId="44" fontId="3" fillId="2" borderId="35" xfId="1" applyFont="1" applyFill="1" applyBorder="1" applyAlignment="1" applyProtection="1"/>
    <xf numFmtId="44" fontId="3" fillId="2" borderId="2" xfId="1" applyFont="1" applyFill="1" applyBorder="1" applyAlignment="1" applyProtection="1"/>
    <xf numFmtId="44" fontId="3" fillId="2" borderId="2" xfId="1" applyFont="1" applyFill="1" applyBorder="1" applyAlignment="1" applyProtection="1">
      <alignment horizontal="center"/>
    </xf>
    <xf numFmtId="44" fontId="3" fillId="2" borderId="13" xfId="1" applyFont="1" applyFill="1" applyBorder="1" applyAlignment="1" applyProtection="1"/>
    <xf numFmtId="44" fontId="3" fillId="2" borderId="29" xfId="1" applyFont="1" applyFill="1" applyBorder="1" applyAlignment="1" applyProtection="1"/>
    <xf numFmtId="44" fontId="3" fillId="2" borderId="1" xfId="1" applyFont="1" applyFill="1" applyBorder="1" applyAlignment="1" applyProtection="1"/>
    <xf numFmtId="44" fontId="3" fillId="2" borderId="1" xfId="1" applyFont="1" applyFill="1" applyBorder="1" applyAlignment="1" applyProtection="1">
      <alignment horizontal="center"/>
    </xf>
    <xf numFmtId="44" fontId="3" fillId="2" borderId="3" xfId="1" applyFont="1" applyFill="1" applyBorder="1" applyAlignment="1" applyProtection="1"/>
    <xf numFmtId="44" fontId="3" fillId="2" borderId="36" xfId="1" applyFont="1" applyFill="1" applyBorder="1" applyAlignment="1" applyProtection="1"/>
    <xf numFmtId="44" fontId="3" fillId="2" borderId="40" xfId="1" applyFont="1" applyFill="1" applyBorder="1" applyAlignment="1" applyProtection="1"/>
    <xf numFmtId="44" fontId="3" fillId="2" borderId="43" xfId="1" applyFont="1" applyFill="1" applyBorder="1" applyAlignment="1" applyProtection="1"/>
    <xf numFmtId="44" fontId="3" fillId="2" borderId="41" xfId="1" applyFont="1" applyFill="1" applyBorder="1" applyAlignment="1" applyProtection="1"/>
    <xf numFmtId="44" fontId="3" fillId="2" borderId="37" xfId="1" applyFont="1" applyFill="1" applyBorder="1" applyAlignment="1" applyProtection="1"/>
    <xf numFmtId="44" fontId="3" fillId="2" borderId="38" xfId="1" applyFont="1" applyFill="1" applyBorder="1" applyAlignment="1" applyProtection="1"/>
    <xf numFmtId="44" fontId="3" fillId="2" borderId="42" xfId="1" applyFont="1" applyFill="1" applyBorder="1" applyAlignment="1" applyProtection="1"/>
    <xf numFmtId="44" fontId="3" fillId="2" borderId="39" xfId="1" applyFont="1" applyFill="1" applyBorder="1" applyAlignment="1" applyProtection="1">
      <alignment horizontal="center"/>
    </xf>
    <xf numFmtId="44" fontId="3" fillId="2" borderId="39" xfId="1" applyFont="1" applyFill="1" applyBorder="1" applyAlignment="1" applyProtection="1"/>
    <xf numFmtId="44" fontId="3" fillId="2" borderId="10" xfId="1" applyFont="1" applyFill="1" applyBorder="1" applyAlignment="1" applyProtection="1"/>
    <xf numFmtId="165" fontId="0" fillId="0" borderId="1" xfId="0" applyNumberFormat="1" applyBorder="1" applyAlignment="1">
      <alignment horizontal="right" vertical="center"/>
    </xf>
    <xf numFmtId="165" fontId="0" fillId="0" borderId="29" xfId="0" applyNumberFormat="1" applyBorder="1" applyAlignment="1">
      <alignment horizontal="right" vertical="center"/>
    </xf>
    <xf numFmtId="165" fontId="0" fillId="0" borderId="14" xfId="0" applyNumberFormat="1" applyBorder="1" applyAlignment="1">
      <alignment horizontal="righ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13" xfId="0" applyBorder="1" applyAlignment="1">
      <alignment vertical="center"/>
    </xf>
    <xf numFmtId="0" fontId="0" fillId="0" borderId="1" xfId="0" applyBorder="1" applyAlignment="1">
      <alignment horizontal="right" vertical="center"/>
    </xf>
    <xf numFmtId="164" fontId="0" fillId="0" borderId="1" xfId="0" applyNumberFormat="1" applyBorder="1" applyAlignment="1">
      <alignment horizontal="right" vertical="center"/>
    </xf>
    <xf numFmtId="0" fontId="0" fillId="0" borderId="13" xfId="0" applyBorder="1" applyAlignment="1">
      <alignment horizontal="right" vertical="center"/>
    </xf>
    <xf numFmtId="165" fontId="0" fillId="0" borderId="57" xfId="0" applyNumberFormat="1" applyBorder="1" applyAlignment="1">
      <alignment horizontal="right" vertical="center"/>
    </xf>
    <xf numFmtId="165" fontId="0" fillId="0" borderId="3" xfId="0" applyNumberFormat="1" applyBorder="1" applyAlignment="1">
      <alignment horizontal="right" vertical="center"/>
    </xf>
    <xf numFmtId="165" fontId="0" fillId="0" borderId="58" xfId="0" applyNumberFormat="1" applyBorder="1" applyAlignment="1">
      <alignment horizontal="right" vertical="center"/>
    </xf>
    <xf numFmtId="165" fontId="0" fillId="0" borderId="59" xfId="0" applyNumberFormat="1" applyBorder="1" applyAlignment="1">
      <alignment horizontal="right" vertical="center"/>
    </xf>
    <xf numFmtId="165" fontId="0" fillId="0" borderId="60" xfId="0" applyNumberFormat="1" applyBorder="1" applyAlignment="1">
      <alignment horizontal="right" vertical="center"/>
    </xf>
    <xf numFmtId="0" fontId="5" fillId="0" borderId="0" xfId="0" applyFont="1"/>
    <xf numFmtId="0" fontId="2" fillId="0" borderId="0" xfId="0" applyFont="1"/>
    <xf numFmtId="0" fontId="0" fillId="0" borderId="26" xfId="0" applyBorder="1"/>
    <xf numFmtId="0" fontId="0" fillId="0" borderId="0" xfId="0" applyProtection="1">
      <protection locked="0"/>
    </xf>
    <xf numFmtId="0" fontId="0" fillId="2" borderId="9" xfId="0" applyFill="1" applyBorder="1" applyAlignment="1">
      <alignment horizontal="center"/>
    </xf>
    <xf numFmtId="0" fontId="0" fillId="2" borderId="10" xfId="0" applyFill="1" applyBorder="1" applyAlignment="1">
      <alignment horizontal="center"/>
    </xf>
    <xf numFmtId="165" fontId="0" fillId="2" borderId="10" xfId="0" applyNumberFormat="1" applyFill="1" applyBorder="1" applyAlignment="1">
      <alignment horizontal="center"/>
    </xf>
    <xf numFmtId="0" fontId="0" fillId="2" borderId="28" xfId="0" applyFill="1" applyBorder="1" applyAlignment="1">
      <alignment horizontal="center"/>
    </xf>
    <xf numFmtId="0" fontId="0" fillId="2" borderId="1" xfId="0" applyFill="1" applyBorder="1" applyAlignment="1">
      <alignment horizontal="center"/>
    </xf>
    <xf numFmtId="165" fontId="0" fillId="2" borderId="1" xfId="0" applyNumberFormat="1"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165" fontId="0" fillId="2" borderId="13" xfId="0" applyNumberFormat="1" applyFill="1" applyBorder="1" applyAlignment="1">
      <alignment horizontal="center"/>
    </xf>
    <xf numFmtId="0" fontId="2" fillId="2" borderId="21" xfId="0" applyFont="1" applyFill="1" applyBorder="1" applyAlignment="1">
      <alignment horizontal="center"/>
    </xf>
    <xf numFmtId="44" fontId="2" fillId="2" borderId="21" xfId="0" applyNumberFormat="1" applyFont="1" applyFill="1" applyBorder="1"/>
    <xf numFmtId="44" fontId="2" fillId="2" borderId="22" xfId="0" applyNumberFormat="1" applyFont="1" applyFill="1" applyBorder="1"/>
    <xf numFmtId="0" fontId="6" fillId="2" borderId="0" xfId="0" applyFont="1" applyFill="1" applyAlignment="1">
      <alignment vertical="center"/>
    </xf>
    <xf numFmtId="0" fontId="2" fillId="2" borderId="4" xfId="0" applyFont="1" applyFill="1" applyBorder="1" applyAlignment="1">
      <alignment horizontal="center"/>
    </xf>
    <xf numFmtId="0" fontId="4" fillId="2" borderId="0" xfId="0" applyFont="1" applyFill="1"/>
    <xf numFmtId="0" fontId="2" fillId="2" borderId="0" xfId="0" applyFont="1" applyFill="1"/>
    <xf numFmtId="0" fontId="4" fillId="2" borderId="0" xfId="0" quotePrefix="1" applyFont="1" applyFill="1"/>
    <xf numFmtId="14" fontId="4" fillId="2" borderId="0" xfId="0" applyNumberFormat="1" applyFont="1" applyFill="1" applyAlignment="1">
      <alignment vertical="top"/>
    </xf>
    <xf numFmtId="0" fontId="11" fillId="4" borderId="7" xfId="0" applyFont="1" applyFill="1" applyBorder="1" applyAlignment="1">
      <alignment horizontal="center" vertical="center"/>
    </xf>
    <xf numFmtId="0" fontId="11" fillId="4" borderId="7" xfId="0" applyFont="1" applyFill="1" applyBorder="1" applyAlignment="1">
      <alignment vertical="center"/>
    </xf>
    <xf numFmtId="14" fontId="11" fillId="4" borderId="7" xfId="0" applyNumberFormat="1" applyFont="1" applyFill="1" applyBorder="1" applyAlignment="1">
      <alignment vertical="center"/>
    </xf>
    <xf numFmtId="0" fontId="11" fillId="4" borderId="7" xfId="0" applyFont="1" applyFill="1" applyBorder="1"/>
    <xf numFmtId="0" fontId="12" fillId="4" borderId="7" xfId="0" applyFont="1" applyFill="1" applyBorder="1"/>
    <xf numFmtId="0" fontId="12" fillId="4" borderId="8" xfId="0" applyFont="1" applyFill="1" applyBorder="1"/>
    <xf numFmtId="0" fontId="0" fillId="5" borderId="9" xfId="0" applyFill="1" applyBorder="1" applyProtection="1">
      <protection locked="0"/>
    </xf>
    <xf numFmtId="0" fontId="0" fillId="5" borderId="10" xfId="0" applyFill="1" applyBorder="1" applyProtection="1">
      <protection locked="0"/>
    </xf>
    <xf numFmtId="0" fontId="3" fillId="5" borderId="10" xfId="0" applyFont="1" applyFill="1" applyBorder="1" applyAlignment="1" applyProtection="1">
      <alignment horizontal="center"/>
      <protection locked="0"/>
    </xf>
    <xf numFmtId="0" fontId="0" fillId="5" borderId="28" xfId="0" applyFill="1" applyBorder="1" applyProtection="1">
      <protection locked="0"/>
    </xf>
    <xf numFmtId="0" fontId="0" fillId="5" borderId="1" xfId="0" applyFill="1" applyBorder="1" applyProtection="1">
      <protection locked="0"/>
    </xf>
    <xf numFmtId="0" fontId="0" fillId="5" borderId="45" xfId="0" applyFill="1" applyBorder="1" applyProtection="1">
      <protection locked="0"/>
    </xf>
    <xf numFmtId="0" fontId="3" fillId="5" borderId="44" xfId="0" applyFont="1" applyFill="1" applyBorder="1" applyAlignment="1" applyProtection="1">
      <alignment horizontal="center"/>
      <protection locked="0"/>
    </xf>
    <xf numFmtId="0" fontId="0" fillId="5" borderId="1" xfId="0" quotePrefix="1" applyFill="1" applyBorder="1" applyProtection="1">
      <protection locked="0"/>
    </xf>
    <xf numFmtId="0" fontId="3" fillId="5" borderId="1" xfId="0" applyFont="1" applyFill="1" applyBorder="1" applyAlignment="1" applyProtection="1">
      <alignment horizontal="center"/>
      <protection locked="0"/>
    </xf>
    <xf numFmtId="0" fontId="3" fillId="5" borderId="38" xfId="0" applyFont="1" applyFill="1" applyBorder="1" applyAlignment="1" applyProtection="1">
      <alignment horizontal="center"/>
      <protection locked="0"/>
    </xf>
    <xf numFmtId="0" fontId="0" fillId="5" borderId="12" xfId="0" applyFill="1" applyBorder="1" applyProtection="1">
      <protection locked="0"/>
    </xf>
    <xf numFmtId="0" fontId="0" fillId="5" borderId="13" xfId="0" applyFill="1" applyBorder="1" applyProtection="1">
      <protection locked="0"/>
    </xf>
    <xf numFmtId="0" fontId="3" fillId="5" borderId="13" xfId="0" applyFont="1" applyFill="1" applyBorder="1" applyAlignment="1" applyProtection="1">
      <alignment horizontal="center"/>
      <protection locked="0"/>
    </xf>
    <xf numFmtId="0" fontId="3" fillId="5" borderId="37" xfId="0" applyFont="1" applyFill="1" applyBorder="1" applyAlignment="1" applyProtection="1">
      <alignment horizontal="center"/>
      <protection locked="0"/>
    </xf>
    <xf numFmtId="0" fontId="3" fillId="5" borderId="39" xfId="0" applyFont="1" applyFill="1" applyBorder="1" applyAlignment="1" applyProtection="1">
      <alignment horizontal="center"/>
      <protection locked="0"/>
    </xf>
    <xf numFmtId="0" fontId="3" fillId="5" borderId="20" xfId="0" applyFont="1" applyFill="1" applyBorder="1" applyAlignment="1" applyProtection="1">
      <alignment horizontal="center"/>
      <protection locked="0"/>
    </xf>
    <xf numFmtId="9" fontId="0" fillId="5" borderId="31" xfId="0" applyNumberFormat="1" applyFill="1" applyBorder="1" applyProtection="1">
      <protection locked="0"/>
    </xf>
    <xf numFmtId="0" fontId="14" fillId="3" borderId="4"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9" fillId="4" borderId="24" xfId="0" applyFont="1" applyFill="1" applyBorder="1" applyAlignment="1">
      <alignment horizontal="left" vertical="center"/>
    </xf>
    <xf numFmtId="165" fontId="0" fillId="5" borderId="1" xfId="0" applyNumberFormat="1" applyFill="1" applyBorder="1" applyAlignment="1" applyProtection="1">
      <alignment horizontal="right" vertical="center"/>
      <protection locked="0"/>
    </xf>
    <xf numFmtId="0" fontId="0" fillId="5" borderId="28" xfId="0" applyFill="1" applyBorder="1" applyAlignment="1" applyProtection="1">
      <alignment horizontal="right" vertical="center"/>
      <protection locked="0"/>
    </xf>
    <xf numFmtId="0" fontId="0" fillId="5" borderId="12" xfId="0" applyFill="1" applyBorder="1" applyAlignment="1" applyProtection="1">
      <alignment horizontal="right" vertical="center"/>
      <protection locked="0"/>
    </xf>
    <xf numFmtId="0" fontId="15" fillId="0" borderId="0" xfId="0" applyFont="1"/>
    <xf numFmtId="0" fontId="16" fillId="6" borderId="63" xfId="0" applyFont="1" applyFill="1" applyBorder="1" applyAlignment="1">
      <alignment horizontal="left" vertical="center" wrapText="1"/>
    </xf>
    <xf numFmtId="39" fontId="16" fillId="6" borderId="63" xfId="0" applyNumberFormat="1" applyFont="1" applyFill="1" applyBorder="1" applyAlignment="1">
      <alignment horizontal="left" vertical="center" wrapText="1"/>
    </xf>
    <xf numFmtId="165" fontId="0" fillId="6" borderId="62" xfId="0" applyNumberFormat="1" applyFill="1" applyBorder="1" applyAlignment="1">
      <alignment vertical="top"/>
    </xf>
    <xf numFmtId="0" fontId="0" fillId="6" borderId="62" xfId="0" applyFill="1" applyBorder="1" applyAlignment="1">
      <alignment vertical="top"/>
    </xf>
    <xf numFmtId="165" fontId="0" fillId="7" borderId="62" xfId="0" applyNumberFormat="1" applyFill="1" applyBorder="1" applyAlignment="1">
      <alignment vertical="top"/>
    </xf>
    <xf numFmtId="49" fontId="0" fillId="6" borderId="62" xfId="0" applyNumberFormat="1" applyFill="1" applyBorder="1" applyAlignment="1">
      <alignment vertical="top"/>
    </xf>
    <xf numFmtId="49" fontId="17" fillId="6" borderId="62" xfId="0" applyNumberFormat="1" applyFont="1" applyFill="1" applyBorder="1" applyAlignment="1">
      <alignment vertical="top"/>
    </xf>
    <xf numFmtId="0" fontId="16" fillId="0" borderId="63" xfId="0" applyFont="1" applyBorder="1" applyAlignment="1">
      <alignment horizontal="left" vertical="center" wrapText="1"/>
    </xf>
    <xf numFmtId="0" fontId="0" fillId="0" borderId="61" xfId="0" applyBorder="1" applyAlignment="1">
      <alignment vertical="top"/>
    </xf>
    <xf numFmtId="9" fontId="0" fillId="0" borderId="62" xfId="0" applyNumberFormat="1" applyBorder="1" applyAlignment="1">
      <alignment vertical="top"/>
    </xf>
    <xf numFmtId="49" fontId="0" fillId="0" borderId="62" xfId="1" applyNumberFormat="1" applyFont="1" applyFill="1" applyBorder="1" applyAlignment="1">
      <alignment vertical="top"/>
    </xf>
    <xf numFmtId="0" fontId="0" fillId="0" borderId="62" xfId="0" applyBorder="1" applyAlignment="1">
      <alignment vertical="top"/>
    </xf>
    <xf numFmtId="49" fontId="17" fillId="0" borderId="62" xfId="0" applyNumberFormat="1" applyFont="1" applyBorder="1" applyAlignment="1">
      <alignment vertical="top"/>
    </xf>
    <xf numFmtId="44" fontId="0" fillId="6" borderId="62" xfId="1" applyFont="1" applyFill="1" applyBorder="1" applyAlignment="1">
      <alignment vertical="top"/>
    </xf>
    <xf numFmtId="0" fontId="2" fillId="0" borderId="49" xfId="0" applyFont="1" applyBorder="1" applyAlignment="1">
      <alignment horizontal="left"/>
    </xf>
    <xf numFmtId="0" fontId="2" fillId="0" borderId="51" xfId="0" applyFont="1" applyBorder="1" applyAlignment="1">
      <alignment horizontal="left"/>
    </xf>
    <xf numFmtId="14" fontId="4" fillId="0" borderId="55" xfId="0" applyNumberFormat="1" applyFont="1" applyBorder="1" applyAlignment="1">
      <alignment horizontal="left" vertical="top"/>
    </xf>
    <xf numFmtId="14" fontId="4" fillId="0" borderId="56" xfId="0" applyNumberFormat="1" applyFont="1" applyBorder="1" applyAlignment="1">
      <alignment horizontal="left" vertical="top"/>
    </xf>
    <xf numFmtId="14" fontId="4" fillId="0" borderId="30" xfId="0" applyNumberFormat="1" applyFont="1" applyBorder="1" applyAlignment="1">
      <alignment horizontal="left" vertical="top"/>
    </xf>
    <xf numFmtId="14" fontId="4" fillId="0" borderId="31" xfId="0" applyNumberFormat="1" applyFont="1" applyBorder="1" applyAlignment="1">
      <alignment horizontal="left" vertical="top"/>
    </xf>
    <xf numFmtId="14" fontId="4" fillId="0" borderId="32" xfId="0" applyNumberFormat="1" applyFont="1" applyBorder="1" applyAlignment="1">
      <alignment horizontal="left" vertical="top"/>
    </xf>
    <xf numFmtId="14" fontId="4" fillId="0" borderId="34" xfId="0" applyNumberFormat="1" applyFont="1" applyBorder="1" applyAlignment="1">
      <alignment horizontal="left" vertical="top"/>
    </xf>
    <xf numFmtId="0" fontId="7" fillId="5" borderId="55" xfId="0" applyFont="1" applyFill="1" applyBorder="1" applyAlignment="1" applyProtection="1">
      <alignment horizontal="center" vertical="center"/>
      <protection locked="0"/>
    </xf>
    <xf numFmtId="0" fontId="7" fillId="5" borderId="56" xfId="0" applyFont="1" applyFill="1" applyBorder="1" applyAlignment="1" applyProtection="1">
      <alignment horizontal="center" vertical="center"/>
      <protection locked="0"/>
    </xf>
    <xf numFmtId="0" fontId="7" fillId="5" borderId="30" xfId="0" applyFont="1" applyFill="1" applyBorder="1" applyAlignment="1" applyProtection="1">
      <alignment horizontal="center" vertical="center"/>
      <protection locked="0"/>
    </xf>
    <xf numFmtId="0" fontId="7" fillId="5" borderId="31" xfId="0" applyFont="1" applyFill="1" applyBorder="1" applyAlignment="1" applyProtection="1">
      <alignment horizontal="center" vertical="center"/>
      <protection locked="0"/>
    </xf>
    <xf numFmtId="0" fontId="7" fillId="5" borderId="32" xfId="0" applyFont="1" applyFill="1" applyBorder="1" applyAlignment="1" applyProtection="1">
      <alignment horizontal="center" vertical="center"/>
      <protection locked="0"/>
    </xf>
    <xf numFmtId="0" fontId="7" fillId="5" borderId="34" xfId="0" applyFont="1" applyFill="1" applyBorder="1" applyAlignment="1" applyProtection="1">
      <alignment horizontal="center" vertical="center"/>
      <protection locked="0"/>
    </xf>
    <xf numFmtId="0" fontId="7" fillId="5" borderId="49"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7" fillId="5" borderId="51" xfId="0" applyFont="1" applyFill="1" applyBorder="1" applyAlignment="1" applyProtection="1">
      <alignment horizontal="left" vertical="center"/>
      <protection locked="0"/>
    </xf>
    <xf numFmtId="0" fontId="4" fillId="0" borderId="52" xfId="0" applyFont="1" applyBorder="1" applyAlignment="1">
      <alignment horizontal="left"/>
    </xf>
    <xf numFmtId="0" fontId="4" fillId="0" borderId="54" xfId="0" applyFont="1" applyBorder="1" applyAlignment="1">
      <alignment horizontal="left"/>
    </xf>
    <xf numFmtId="0" fontId="7" fillId="5" borderId="55" xfId="0" applyFont="1" applyFill="1" applyBorder="1" applyAlignment="1" applyProtection="1">
      <alignment horizontal="left" vertical="center"/>
      <protection locked="0"/>
    </xf>
    <xf numFmtId="0" fontId="7" fillId="5" borderId="53" xfId="0" applyFont="1" applyFill="1" applyBorder="1" applyAlignment="1" applyProtection="1">
      <alignment horizontal="left" vertical="center"/>
      <protection locked="0"/>
    </xf>
    <xf numFmtId="0" fontId="7" fillId="5" borderId="56" xfId="0" applyFont="1" applyFill="1" applyBorder="1" applyAlignment="1" applyProtection="1">
      <alignment horizontal="left" vertical="center"/>
      <protection locked="0"/>
    </xf>
    <xf numFmtId="0" fontId="0" fillId="5" borderId="49" xfId="0" applyFill="1" applyBorder="1" applyAlignment="1" applyProtection="1">
      <alignment horizontal="left" vertical="center"/>
      <protection locked="0"/>
    </xf>
    <xf numFmtId="0" fontId="0" fillId="5" borderId="50" xfId="0" applyFill="1" applyBorder="1" applyAlignment="1" applyProtection="1">
      <alignment horizontal="left" vertical="center"/>
      <protection locked="0"/>
    </xf>
    <xf numFmtId="0" fontId="0" fillId="5" borderId="51" xfId="0" applyFill="1" applyBorder="1" applyAlignment="1" applyProtection="1">
      <alignment horizontal="left" vertical="center"/>
      <protection locked="0"/>
    </xf>
    <xf numFmtId="0" fontId="4" fillId="0" borderId="49" xfId="0" applyFont="1" applyBorder="1" applyAlignment="1">
      <alignment horizontal="left"/>
    </xf>
    <xf numFmtId="0" fontId="4" fillId="0" borderId="51" xfId="0" applyFont="1" applyBorder="1" applyAlignment="1">
      <alignment horizontal="left"/>
    </xf>
    <xf numFmtId="0" fontId="2" fillId="2" borderId="24" xfId="0" applyFont="1" applyFill="1" applyBorder="1" applyAlignment="1">
      <alignment horizontal="right"/>
    </xf>
    <xf numFmtId="0" fontId="2" fillId="2" borderId="7" xfId="0" applyFont="1" applyFill="1" applyBorder="1" applyAlignment="1">
      <alignment horizontal="right"/>
    </xf>
    <xf numFmtId="0" fontId="2" fillId="2" borderId="6" xfId="0" applyFont="1" applyFill="1" applyBorder="1" applyAlignment="1">
      <alignment horizontal="right"/>
    </xf>
    <xf numFmtId="0" fontId="4" fillId="0" borderId="49" xfId="0" quotePrefix="1" applyFont="1" applyBorder="1" applyAlignment="1">
      <alignment horizontal="left"/>
    </xf>
    <xf numFmtId="0" fontId="4" fillId="0" borderId="51" xfId="0" quotePrefix="1" applyFont="1" applyBorder="1" applyAlignment="1">
      <alignment horizontal="left"/>
    </xf>
    <xf numFmtId="0" fontId="7" fillId="5" borderId="49" xfId="0" quotePrefix="1" applyFont="1" applyFill="1" applyBorder="1" applyAlignment="1" applyProtection="1">
      <alignment horizontal="left" vertical="center"/>
      <protection locked="0"/>
    </xf>
    <xf numFmtId="0" fontId="7" fillId="5" borderId="50" xfId="0" quotePrefix="1" applyFont="1" applyFill="1" applyBorder="1" applyAlignment="1" applyProtection="1">
      <alignment horizontal="left" vertical="center"/>
      <protection locked="0"/>
    </xf>
    <xf numFmtId="0" fontId="7" fillId="5" borderId="51" xfId="0" quotePrefix="1" applyFont="1" applyFill="1" applyBorder="1" applyAlignment="1" applyProtection="1">
      <alignment horizontal="left" vertical="center"/>
      <protection locked="0"/>
    </xf>
    <xf numFmtId="0" fontId="4" fillId="0" borderId="46" xfId="0" applyFont="1" applyBorder="1" applyAlignment="1">
      <alignment horizontal="left"/>
    </xf>
    <xf numFmtId="0" fontId="4" fillId="0" borderId="48" xfId="0" applyFont="1" applyBorder="1" applyAlignment="1">
      <alignment horizontal="left"/>
    </xf>
    <xf numFmtId="0" fontId="7" fillId="5" borderId="46" xfId="0" quotePrefix="1" applyFont="1" applyFill="1" applyBorder="1" applyAlignment="1" applyProtection="1">
      <alignment horizontal="left" vertical="center"/>
      <protection locked="0"/>
    </xf>
    <xf numFmtId="0" fontId="7" fillId="5" borderId="47" xfId="0" quotePrefix="1" applyFont="1" applyFill="1" applyBorder="1" applyAlignment="1" applyProtection="1">
      <alignment horizontal="left" vertical="center"/>
      <protection locked="0"/>
    </xf>
    <xf numFmtId="0" fontId="7" fillId="5" borderId="48" xfId="0" quotePrefix="1" applyFont="1" applyFill="1" applyBorder="1" applyAlignment="1" applyProtection="1">
      <alignment horizontal="left" vertical="center"/>
      <protection locked="0"/>
    </xf>
    <xf numFmtId="0" fontId="4" fillId="0" borderId="30" xfId="0" applyFont="1" applyBorder="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7" fontId="8" fillId="3" borderId="25" xfId="0" applyNumberFormat="1" applyFont="1" applyFill="1" applyBorder="1" applyAlignment="1">
      <alignment horizontal="right" vertical="center"/>
    </xf>
    <xf numFmtId="7" fontId="8" fillId="3" borderId="27" xfId="0" applyNumberFormat="1" applyFont="1" applyFill="1" applyBorder="1" applyAlignment="1">
      <alignment horizontal="right" vertical="center"/>
    </xf>
    <xf numFmtId="7" fontId="8" fillId="3" borderId="52" xfId="0" applyNumberFormat="1" applyFont="1" applyFill="1" applyBorder="1" applyAlignment="1">
      <alignment horizontal="right" vertical="center"/>
    </xf>
    <xf numFmtId="7" fontId="8" fillId="3" borderId="54" xfId="0" applyNumberFormat="1" applyFont="1" applyFill="1" applyBorder="1" applyAlignment="1">
      <alignment horizontal="right" vertical="center"/>
    </xf>
    <xf numFmtId="0" fontId="0" fillId="0" borderId="33" xfId="0"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8" fillId="3" borderId="4"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0" fillId="5" borderId="24" xfId="0" applyFill="1" applyBorder="1" applyAlignment="1">
      <alignment horizontal="left"/>
    </xf>
    <xf numFmtId="0" fontId="0" fillId="5" borderId="7" xfId="0" applyFill="1" applyBorder="1" applyAlignment="1">
      <alignment horizontal="left"/>
    </xf>
    <xf numFmtId="0" fontId="0" fillId="5" borderId="8" xfId="0" applyFill="1" applyBorder="1" applyAlignment="1">
      <alignment horizontal="left"/>
    </xf>
    <xf numFmtId="44" fontId="0" fillId="0" borderId="26" xfId="0" applyNumberFormat="1" applyBorder="1" applyAlignment="1">
      <alignment horizontal="right"/>
    </xf>
    <xf numFmtId="44" fontId="0" fillId="0" borderId="27" xfId="0" applyNumberFormat="1" applyBorder="1" applyAlignment="1">
      <alignment horizontal="right"/>
    </xf>
    <xf numFmtId="0" fontId="0" fillId="0" borderId="30" xfId="0" applyBorder="1" applyAlignment="1">
      <alignment horizontal="left"/>
    </xf>
    <xf numFmtId="0" fontId="0" fillId="0" borderId="0" xfId="0" applyAlignment="1">
      <alignment horizontal="left"/>
    </xf>
    <xf numFmtId="0" fontId="0" fillId="0" borderId="25" xfId="0" applyBorder="1" applyAlignment="1">
      <alignment horizontal="left"/>
    </xf>
    <xf numFmtId="0" fontId="0" fillId="0" borderId="26" xfId="0" applyBorder="1" applyAlignment="1">
      <alignment horizontal="left"/>
    </xf>
    <xf numFmtId="0" fontId="9" fillId="4" borderId="24" xfId="0" applyFont="1" applyFill="1" applyBorder="1" applyAlignment="1">
      <alignment horizontal="left" vertical="center"/>
    </xf>
    <xf numFmtId="0" fontId="9" fillId="4" borderId="8" xfId="0" applyFont="1" applyFill="1" applyBorder="1" applyAlignment="1">
      <alignment horizontal="left" vertical="center"/>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0" fillId="5" borderId="24" xfId="0" applyFont="1" applyFill="1" applyBorder="1" applyAlignment="1" applyProtection="1">
      <alignment horizontal="left" vertical="center"/>
      <protection locked="0"/>
    </xf>
    <xf numFmtId="0" fontId="10" fillId="5" borderId="8" xfId="0" applyFont="1" applyFill="1" applyBorder="1" applyAlignment="1" applyProtection="1">
      <alignment horizontal="left" vertical="center"/>
      <protection locked="0"/>
    </xf>
    <xf numFmtId="0" fontId="0" fillId="0" borderId="3" xfId="0" applyBorder="1" applyAlignment="1">
      <alignment horizontal="right" vertical="center"/>
    </xf>
    <xf numFmtId="0" fontId="0" fillId="0" borderId="2" xfId="0" applyBorder="1" applyAlignment="1">
      <alignment horizontal="right" vertical="center"/>
    </xf>
    <xf numFmtId="165" fontId="0" fillId="0" borderId="1" xfId="0" applyNumberFormat="1" applyBorder="1" applyAlignment="1">
      <alignment horizontal="right" vertical="center"/>
    </xf>
    <xf numFmtId="0" fontId="8" fillId="3" borderId="24"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0" borderId="9" xfId="0" applyBorder="1" applyAlignment="1">
      <alignment vertical="top" wrapText="1"/>
    </xf>
    <xf numFmtId="0" fontId="0" fillId="0" borderId="10" xfId="0" applyBorder="1" applyAlignment="1">
      <alignment vertical="top" wrapText="1"/>
    </xf>
    <xf numFmtId="0" fontId="0" fillId="0" borderId="28" xfId="0" applyBorder="1" applyAlignment="1">
      <alignment horizontal="left" vertical="center"/>
    </xf>
    <xf numFmtId="0" fontId="0" fillId="0" borderId="1" xfId="0" applyBorder="1" applyAlignment="1">
      <alignment horizontal="left" vertical="center"/>
    </xf>
    <xf numFmtId="165" fontId="0" fillId="0" borderId="29" xfId="0" applyNumberFormat="1" applyBorder="1" applyAlignment="1">
      <alignment horizontal="right" vertical="center"/>
    </xf>
    <xf numFmtId="165" fontId="0" fillId="0" borderId="14" xfId="0" applyNumberFormat="1" applyBorder="1" applyAlignment="1">
      <alignment horizontal="righ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0" xfId="0" applyBorder="1" applyAlignment="1">
      <alignment horizontal="right" vertical="center"/>
    </xf>
    <xf numFmtId="165" fontId="0" fillId="0" borderId="13" xfId="0" applyNumberFormat="1" applyBorder="1" applyAlignment="1">
      <alignment horizontal="right" vertical="center"/>
    </xf>
  </cellXfs>
  <cellStyles count="2">
    <cellStyle name="Standaard" xfId="0" builtinId="0"/>
    <cellStyle name="Valuta" xfId="1" builtinId="4"/>
  </cellStyles>
  <dxfs count="0"/>
  <tableStyles count="0" defaultTableStyle="TableStyleMedium2" defaultPivotStyle="PivotStyleLight16"/>
  <colors>
    <mruColors>
      <color rgb="FF22244C"/>
      <color rgb="FF315895"/>
      <color rgb="FFEDEDED"/>
      <color rgb="FFEBF1B2"/>
      <color rgb="FFC6C6C6"/>
      <color rgb="FFEBB6D0"/>
      <color rgb="FFD2DE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169333</xdr:colOff>
      <xdr:row>5</xdr:row>
      <xdr:rowOff>155062</xdr:rowOff>
    </xdr:from>
    <xdr:ext cx="9408583" cy="808022"/>
    <xdr:sp macro="" textlink="">
      <xdr:nvSpPr>
        <xdr:cNvPr id="2" name="Tekstvak 1">
          <a:extLst>
            <a:ext uri="{FF2B5EF4-FFF2-40B4-BE49-F238E27FC236}">
              <a16:creationId xmlns:a16="http://schemas.microsoft.com/office/drawing/2014/main" id="{E2F79FAB-4A45-4D79-80E5-E410FADE9B98}"/>
            </a:ext>
          </a:extLst>
        </xdr:cNvPr>
        <xdr:cNvSpPr txBox="1"/>
      </xdr:nvSpPr>
      <xdr:spPr>
        <a:xfrm>
          <a:off x="4286250" y="398479"/>
          <a:ext cx="9408583" cy="808022"/>
        </a:xfrm>
        <a:prstGeom prst="rect">
          <a:avLst/>
        </a:prstGeom>
        <a:solidFill>
          <a:schemeClr val="bg1">
            <a:lumMod val="95000"/>
          </a:schemeClr>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nl-NL" sz="1100" b="1"/>
            <a:t>Vul de</a:t>
          </a:r>
          <a:r>
            <a:rPr lang="nl-NL" sz="1100" b="1" baseline="0"/>
            <a:t> organisatiegegevens, de aantallen kinderen en het percentage voorlopige subsidie in. </a:t>
          </a:r>
          <a:r>
            <a:rPr lang="nl-NL" sz="1100">
              <a:solidFill>
                <a:schemeClr val="tx1"/>
              </a:solidFill>
              <a:effectLst/>
              <a:latin typeface="+mn-lt"/>
              <a:ea typeface="+mn-ea"/>
              <a:cs typeface="+mn-cs"/>
            </a:rPr>
            <a:t>Belangrijk is om de aantallen kinderen te baseren op een </a:t>
          </a:r>
          <a:r>
            <a:rPr lang="nl-NL" sz="1100" u="sng">
              <a:solidFill>
                <a:schemeClr val="tx1"/>
              </a:solidFill>
              <a:effectLst/>
              <a:latin typeface="+mn-lt"/>
              <a:ea typeface="+mn-ea"/>
              <a:cs typeface="+mn-cs"/>
            </a:rPr>
            <a:t>representatieve peilweek of -maand. </a:t>
          </a:r>
          <a:r>
            <a:rPr lang="nl-NL" sz="1100">
              <a:solidFill>
                <a:schemeClr val="tx1"/>
              </a:solidFill>
              <a:effectLst/>
              <a:latin typeface="+mn-lt"/>
              <a:ea typeface="+mn-ea"/>
              <a:cs typeface="+mn-cs"/>
            </a:rPr>
            <a:t>Hiervoor kun je de Peutermonitor raadplegen. De subsidie wordt berekend alsof deze kinderen er het hele jaar zouden zijn.</a:t>
          </a:r>
          <a:r>
            <a:rPr lang="nl-NL" sz="1100" baseline="0">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100" b="0"/>
            <a:t>Wanneer het percentage voorlopige subsidie op 100% staat, wordt het totale bedrag als voorschot uitgekeerd. Om te voorkomen dat er achteraf te veel terugbetaald moet worden, kun je ervoor kiezen om een lager percentage te hanteren. Denk aan 85 of 90%. </a:t>
          </a:r>
        </a:p>
        <a:p>
          <a:pPr algn="ctr"/>
          <a:endParaRPr lang="nl-NL" sz="1100" b="1"/>
        </a:p>
      </xdr:txBody>
    </xdr:sp>
    <xdr:clientData/>
  </xdr:oneCellAnchor>
  <xdr:twoCellAnchor editAs="oneCell">
    <xdr:from>
      <xdr:col>1</xdr:col>
      <xdr:colOff>22413</xdr:colOff>
      <xdr:row>0</xdr:row>
      <xdr:rowOff>100854</xdr:rowOff>
    </xdr:from>
    <xdr:to>
      <xdr:col>2</xdr:col>
      <xdr:colOff>705971</xdr:colOff>
      <xdr:row>3</xdr:row>
      <xdr:rowOff>100810</xdr:rowOff>
    </xdr:to>
    <xdr:pic>
      <xdr:nvPicPr>
        <xdr:cNvPr id="4" name="Afbeelding 3" descr="Gemeente Gouda">
          <a:extLst>
            <a:ext uri="{FF2B5EF4-FFF2-40B4-BE49-F238E27FC236}">
              <a16:creationId xmlns:a16="http://schemas.microsoft.com/office/drawing/2014/main" id="{E4A74138-859D-4BE0-AAC6-94379BA22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1" y="100854"/>
          <a:ext cx="2073088" cy="571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540474</xdr:colOff>
      <xdr:row>12</xdr:row>
      <xdr:rowOff>180022</xdr:rowOff>
    </xdr:from>
    <xdr:ext cx="4335780" cy="2020253"/>
    <xdr:sp macro="" textlink="">
      <xdr:nvSpPr>
        <xdr:cNvPr id="2" name="Tekstvak 1">
          <a:extLst>
            <a:ext uri="{FF2B5EF4-FFF2-40B4-BE49-F238E27FC236}">
              <a16:creationId xmlns:a16="http://schemas.microsoft.com/office/drawing/2014/main" id="{BD9CD656-87BB-4CB0-88BE-BC55004B53DF}"/>
            </a:ext>
          </a:extLst>
        </xdr:cNvPr>
        <xdr:cNvSpPr txBox="1"/>
      </xdr:nvSpPr>
      <xdr:spPr>
        <a:xfrm>
          <a:off x="5522049" y="2904172"/>
          <a:ext cx="4335780" cy="2020253"/>
        </a:xfrm>
        <a:prstGeom prst="rect">
          <a:avLst/>
        </a:prstGeom>
        <a:solidFill>
          <a:srgbClr val="EDEDED"/>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nl-NL" sz="1100" b="1"/>
            <a:t>Pas hier eventueel het aantal uren per week aan. </a:t>
          </a:r>
          <a:r>
            <a:rPr lang="nl-NL" sz="1100" b="0"/>
            <a:t/>
          </a:r>
          <a:br>
            <a:rPr lang="nl-NL" sz="1100" b="0"/>
          </a:br>
          <a:r>
            <a:rPr lang="nl-NL" sz="1100" b="0"/>
            <a:t/>
          </a:r>
          <a:br>
            <a:rPr lang="nl-NL" sz="1100" b="0"/>
          </a:br>
          <a:r>
            <a:rPr lang="nl-NL" sz="1100" b="0"/>
            <a:t>Standaard</a:t>
          </a:r>
          <a:r>
            <a:rPr lang="nl-NL" sz="1100" b="0" baseline="0"/>
            <a:t> is hier vermeld: </a:t>
          </a:r>
          <a:r>
            <a:rPr lang="nl-NL" sz="1100" b="1" baseline="0"/>
            <a:t>8 uren regulier</a:t>
          </a:r>
          <a:r>
            <a:rPr lang="nl-NL" sz="1100" b="0" baseline="0"/>
            <a:t> (uren waarover een inkomensafhankelijke ouderbijdrage wordt betaald, 1e en 2e dagdeel) en </a:t>
          </a:r>
          <a:r>
            <a:rPr lang="nl-NL" sz="1100" b="1" baseline="0"/>
            <a:t>8 uren VVE </a:t>
          </a:r>
          <a:r>
            <a:rPr lang="nl-NL" sz="1100" b="0" baseline="0"/>
            <a:t>(extra uren voor de geïndiceerde kinderen, volledig vergoed door de gemeente, 3e en 4e dagdeel).</a:t>
          </a:r>
          <a:br>
            <a:rPr lang="nl-NL" sz="1100" b="0" baseline="0"/>
          </a:br>
          <a:r>
            <a:rPr lang="nl-NL" sz="1100" b="0" baseline="0"/>
            <a:t/>
          </a:r>
          <a:br>
            <a:rPr lang="nl-NL" sz="1100" b="0" baseline="0"/>
          </a:br>
          <a:r>
            <a:rPr lang="nl-NL" sz="1100" b="0" baseline="0"/>
            <a:t>Bij een ander urenmodel, of als gemiddeld minder uren worden afgenomen, kan dit worden bijgesteld. Niet alle kinderen zullen het volledige aanbod afnemen.</a:t>
          </a:r>
          <a:endParaRPr lang="nl-NL" sz="1100" b="0"/>
        </a:p>
      </xdr:txBody>
    </xdr:sp>
    <xdr:clientData/>
  </xdr:oneCellAnchor>
  <xdr:twoCellAnchor>
    <xdr:from>
      <xdr:col>6</xdr:col>
      <xdr:colOff>358140</xdr:colOff>
      <xdr:row>9</xdr:row>
      <xdr:rowOff>180975</xdr:rowOff>
    </xdr:from>
    <xdr:to>
      <xdr:col>6</xdr:col>
      <xdr:colOff>361950</xdr:colOff>
      <xdr:row>12</xdr:row>
      <xdr:rowOff>171450</xdr:rowOff>
    </xdr:to>
    <xdr:cxnSp macro="">
      <xdr:nvCxnSpPr>
        <xdr:cNvPr id="3" name="Rechte verbindingslijn met pijl 2">
          <a:extLst>
            <a:ext uri="{FF2B5EF4-FFF2-40B4-BE49-F238E27FC236}">
              <a16:creationId xmlns:a16="http://schemas.microsoft.com/office/drawing/2014/main" id="{5276CE63-1503-4097-9E72-B9BC459EE946}"/>
            </a:ext>
          </a:extLst>
        </xdr:cNvPr>
        <xdr:cNvCxnSpPr/>
      </xdr:nvCxnSpPr>
      <xdr:spPr>
        <a:xfrm flipH="1" flipV="1">
          <a:off x="4444365" y="2314575"/>
          <a:ext cx="3810" cy="58102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403860</xdr:colOff>
      <xdr:row>9</xdr:row>
      <xdr:rowOff>188595</xdr:rowOff>
    </xdr:from>
    <xdr:to>
      <xdr:col>9</xdr:col>
      <xdr:colOff>409575</xdr:colOff>
      <xdr:row>12</xdr:row>
      <xdr:rowOff>180975</xdr:rowOff>
    </xdr:to>
    <xdr:cxnSp macro="">
      <xdr:nvCxnSpPr>
        <xdr:cNvPr id="4" name="Rechte verbindingslijn met pijl 3">
          <a:extLst>
            <a:ext uri="{FF2B5EF4-FFF2-40B4-BE49-F238E27FC236}">
              <a16:creationId xmlns:a16="http://schemas.microsoft.com/office/drawing/2014/main" id="{D6BA847E-46FF-4479-8164-7465BBEB65C2}"/>
            </a:ext>
          </a:extLst>
        </xdr:cNvPr>
        <xdr:cNvCxnSpPr/>
      </xdr:nvCxnSpPr>
      <xdr:spPr>
        <a:xfrm flipH="1" flipV="1">
          <a:off x="6176010" y="2322195"/>
          <a:ext cx="5715" cy="58293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4</xdr:col>
      <xdr:colOff>49257</xdr:colOff>
      <xdr:row>12</xdr:row>
      <xdr:rowOff>174580</xdr:rowOff>
    </xdr:from>
    <xdr:ext cx="2493918" cy="1768520"/>
    <xdr:sp macro="" textlink="">
      <xdr:nvSpPr>
        <xdr:cNvPr id="5" name="Tekstvak 4">
          <a:extLst>
            <a:ext uri="{FF2B5EF4-FFF2-40B4-BE49-F238E27FC236}">
              <a16:creationId xmlns:a16="http://schemas.microsoft.com/office/drawing/2014/main" id="{EC70B955-5835-4419-A9B4-07B0E3BB1FE8}"/>
            </a:ext>
          </a:extLst>
        </xdr:cNvPr>
        <xdr:cNvSpPr txBox="1"/>
      </xdr:nvSpPr>
      <xdr:spPr>
        <a:xfrm>
          <a:off x="2649582" y="2898730"/>
          <a:ext cx="2493918" cy="1768520"/>
        </a:xfrm>
        <a:prstGeom prst="rect">
          <a:avLst/>
        </a:prstGeom>
        <a:solidFill>
          <a:srgbClr val="EDEDED"/>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nl-NL" sz="1100" b="1"/>
            <a:t>Pas hier eventueel de gemiddelde ouderbijdrage aan.</a:t>
          </a:r>
          <a:r>
            <a:rPr lang="nl-NL" sz="1100" b="0"/>
            <a:t/>
          </a:r>
          <a:br>
            <a:rPr lang="nl-NL" sz="1100" b="0"/>
          </a:br>
          <a:r>
            <a:rPr lang="nl-NL" sz="1100" b="0"/>
            <a:t/>
          </a:r>
          <a:br>
            <a:rPr lang="nl-NL" sz="1100" b="0"/>
          </a:br>
          <a:r>
            <a:rPr lang="nl-NL" sz="1100" b="0" baseline="0"/>
            <a:t>Standaard is hier een schatting van de gemiddelde ouderbijdrage vermeld op basis van een modaal inkomen.</a:t>
          </a:r>
          <a:br>
            <a:rPr lang="nl-NL" sz="1100" b="0" baseline="0"/>
          </a:br>
          <a:r>
            <a:rPr lang="nl-NL" sz="1100" b="0" baseline="0"/>
            <a:t>De aanbieder kan dit eventueel wijzigen naar de gemiddelde ouderbijdrage van de eigen ouderpopulatie.</a:t>
          </a:r>
          <a:endParaRPr lang="nl-NL" sz="1100" b="0"/>
        </a:p>
      </xdr:txBody>
    </xdr:sp>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T55"/>
  <sheetViews>
    <sheetView showGridLines="0" tabSelected="1" zoomScale="70" zoomScaleNormal="70" workbookViewId="0">
      <pane xSplit="4" ySplit="13" topLeftCell="E14" activePane="bottomRight" state="frozen"/>
      <selection pane="topRight" activeCell="D1" sqref="D1"/>
      <selection pane="bottomLeft" activeCell="A12" sqref="A12"/>
      <selection pane="bottomRight" activeCell="L14" sqref="L14"/>
    </sheetView>
  </sheetViews>
  <sheetFormatPr defaultColWidth="8.85546875" defaultRowHeight="15" x14ac:dyDescent="0.25"/>
  <cols>
    <col min="1" max="1" width="2.5703125" customWidth="1"/>
    <col min="2" max="2" width="20.85546875" bestFit="1" customWidth="1"/>
    <col min="3" max="3" width="21.85546875" bestFit="1" customWidth="1"/>
    <col min="4" max="4" width="16.42578125" customWidth="1"/>
    <col min="5" max="5" width="10.140625" customWidth="1"/>
    <col min="6" max="8" width="14" customWidth="1"/>
    <col min="9" max="9" width="17.140625" customWidth="1"/>
    <col min="10" max="10" width="16.140625" customWidth="1"/>
    <col min="11" max="11" width="13.85546875" customWidth="1"/>
    <col min="12" max="12" width="14.140625" customWidth="1"/>
    <col min="13" max="13" width="13.5703125" customWidth="1"/>
    <col min="14" max="14" width="17" customWidth="1"/>
    <col min="15" max="15" width="2.85546875" customWidth="1"/>
    <col min="16" max="16" width="8.42578125" customWidth="1"/>
    <col min="17" max="18" width="7.140625" customWidth="1"/>
    <col min="19" max="19" width="16.5703125" customWidth="1"/>
    <col min="20" max="20" width="17.5703125" customWidth="1"/>
  </cols>
  <sheetData>
    <row r="4" spans="2:20" ht="15.75" thickBot="1" x14ac:dyDescent="0.3"/>
    <row r="5" spans="2:20" s="47" customFormat="1" ht="18.75" customHeight="1" thickBot="1" x14ac:dyDescent="0.35">
      <c r="B5" s="95" t="s">
        <v>56</v>
      </c>
      <c r="C5" s="184" t="str">
        <f>Brondata!$A$2</f>
        <v>Gouda</v>
      </c>
      <c r="D5" s="185"/>
      <c r="E5" s="186" t="s">
        <v>2</v>
      </c>
      <c r="F5" s="187"/>
      <c r="G5" s="187"/>
      <c r="H5" s="187"/>
      <c r="I5" s="70"/>
      <c r="J5" s="71">
        <v>45658</v>
      </c>
      <c r="K5" s="69" t="s">
        <v>3</v>
      </c>
      <c r="L5" s="71">
        <v>46022</v>
      </c>
      <c r="M5" s="71"/>
      <c r="N5" s="72"/>
      <c r="O5" s="73"/>
      <c r="P5" s="73"/>
      <c r="Q5" s="73"/>
      <c r="R5" s="73"/>
      <c r="S5" s="73"/>
      <c r="T5" s="74"/>
    </row>
    <row r="6" spans="2:20" ht="17.25" customHeight="1" thickBot="1" x14ac:dyDescent="0.3">
      <c r="B6" s="95" t="s">
        <v>0</v>
      </c>
      <c r="C6" s="188" t="s">
        <v>1</v>
      </c>
      <c r="D6" s="189"/>
    </row>
    <row r="7" spans="2:20" x14ac:dyDescent="0.25">
      <c r="P7" s="182" t="s">
        <v>15</v>
      </c>
      <c r="Q7" s="183"/>
      <c r="R7" s="183"/>
      <c r="S7" s="178">
        <f>T37</f>
        <v>0</v>
      </c>
      <c r="T7" s="179"/>
    </row>
    <row r="8" spans="2:20" ht="15.75" thickBot="1" x14ac:dyDescent="0.3">
      <c r="B8" s="99" t="s">
        <v>55</v>
      </c>
      <c r="P8" s="180" t="s">
        <v>16</v>
      </c>
      <c r="Q8" s="181"/>
      <c r="R8" s="181"/>
      <c r="T8" s="91">
        <f>Brondata!$B$2</f>
        <v>1</v>
      </c>
    </row>
    <row r="9" spans="2:20" ht="14.85" customHeight="1" thickBot="1" x14ac:dyDescent="0.3">
      <c r="B9" s="175" t="s">
        <v>59</v>
      </c>
      <c r="C9" s="176"/>
      <c r="D9" s="177"/>
      <c r="P9" s="154" t="s">
        <v>17</v>
      </c>
      <c r="Q9" s="155"/>
      <c r="R9" s="155"/>
      <c r="S9" s="158">
        <f>S7*T8</f>
        <v>0</v>
      </c>
      <c r="T9" s="159"/>
    </row>
    <row r="10" spans="2:20" s="48" customFormat="1" ht="15.75" thickBot="1" x14ac:dyDescent="0.3">
      <c r="C10"/>
      <c r="D10"/>
      <c r="E10"/>
      <c r="F10"/>
      <c r="G10"/>
      <c r="H10"/>
      <c r="I10"/>
      <c r="J10"/>
      <c r="K10"/>
      <c r="L10"/>
      <c r="M10"/>
      <c r="N10"/>
      <c r="O10"/>
      <c r="P10" s="156"/>
      <c r="Q10" s="157"/>
      <c r="R10" s="157"/>
      <c r="S10" s="160"/>
      <c r="T10" s="161"/>
    </row>
    <row r="11" spans="2:20" ht="15.75" thickBot="1" x14ac:dyDescent="0.3">
      <c r="E11" s="162"/>
      <c r="F11" s="162"/>
      <c r="G11" s="162"/>
      <c r="H11" s="162"/>
      <c r="I11" s="162"/>
      <c r="J11" s="162"/>
      <c r="K11" s="162"/>
      <c r="L11" s="162"/>
      <c r="M11" s="162"/>
      <c r="N11" s="162"/>
      <c r="O11" s="48"/>
    </row>
    <row r="12" spans="2:20" ht="21" customHeight="1" thickBot="1" x14ac:dyDescent="0.3">
      <c r="B12" s="163" t="s">
        <v>18</v>
      </c>
      <c r="C12" s="165" t="s">
        <v>19</v>
      </c>
      <c r="D12" s="167" t="s">
        <v>20</v>
      </c>
      <c r="E12" s="169" t="s">
        <v>21</v>
      </c>
      <c r="F12" s="170"/>
      <c r="G12" s="170" t="s">
        <v>22</v>
      </c>
      <c r="H12" s="170"/>
      <c r="I12" s="170"/>
      <c r="J12" s="170" t="s">
        <v>23</v>
      </c>
      <c r="K12" s="170"/>
      <c r="L12" s="170" t="s">
        <v>24</v>
      </c>
      <c r="M12" s="170"/>
      <c r="N12" s="171"/>
      <c r="P12" s="172" t="s">
        <v>25</v>
      </c>
      <c r="Q12" s="173"/>
      <c r="R12" s="174"/>
    </row>
    <row r="13" spans="2:20" ht="27" customHeight="1" thickBot="1" x14ac:dyDescent="0.3">
      <c r="B13" s="164"/>
      <c r="C13" s="166"/>
      <c r="D13" s="168"/>
      <c r="E13" s="92" t="s">
        <v>26</v>
      </c>
      <c r="F13" s="93" t="s">
        <v>27</v>
      </c>
      <c r="G13" s="93" t="s">
        <v>26</v>
      </c>
      <c r="H13" s="93" t="s">
        <v>28</v>
      </c>
      <c r="I13" s="93" t="s">
        <v>27</v>
      </c>
      <c r="J13" s="93" t="s">
        <v>26</v>
      </c>
      <c r="K13" s="93" t="s">
        <v>27</v>
      </c>
      <c r="L13" s="93" t="s">
        <v>26</v>
      </c>
      <c r="M13" s="93" t="s">
        <v>28</v>
      </c>
      <c r="N13" s="94" t="s">
        <v>27</v>
      </c>
      <c r="P13" s="92" t="s">
        <v>29</v>
      </c>
      <c r="Q13" s="93" t="s">
        <v>30</v>
      </c>
      <c r="R13" s="93" t="s">
        <v>31</v>
      </c>
      <c r="S13" s="93" t="s">
        <v>28</v>
      </c>
      <c r="T13" s="94" t="s">
        <v>27</v>
      </c>
    </row>
    <row r="14" spans="2:20" ht="17.25" customHeight="1" x14ac:dyDescent="0.25">
      <c r="B14" s="75"/>
      <c r="C14" s="76"/>
      <c r="D14" s="76"/>
      <c r="E14" s="77"/>
      <c r="F14" s="31" t="str">
        <f>IF(D14="","",E14*'Calculaties subsidie 2025'!T4)</f>
        <v/>
      </c>
      <c r="G14" s="77"/>
      <c r="H14" s="29" t="str">
        <f>IF(D14="","",G14*'Calculaties subsidie 2025'!S5)</f>
        <v/>
      </c>
      <c r="I14" s="30" t="str">
        <f>IF(D14="","",G14*'Calculaties subsidie 2025'!T5)</f>
        <v/>
      </c>
      <c r="J14" s="77"/>
      <c r="K14" s="30" t="str">
        <f>IF(D14="","",J14*'Calculaties subsidie 2025'!T6)</f>
        <v/>
      </c>
      <c r="L14" s="89"/>
      <c r="M14" s="29" t="str">
        <f>IF(D14="","",L14*'Calculaties subsidie 2025'!S8)</f>
        <v/>
      </c>
      <c r="N14" s="28" t="str">
        <f>IF(D14="","",L14*'Calculaties subsidie 2025'!T8)</f>
        <v/>
      </c>
      <c r="O14" s="13"/>
      <c r="P14" s="51" t="str">
        <f t="shared" ref="P14:P36" si="0">IF(D14="","",E14+G14)</f>
        <v/>
      </c>
      <c r="Q14" s="52" t="str">
        <f t="shared" ref="Q14:Q36" si="1">IF(D14="","",J14+L14)</f>
        <v/>
      </c>
      <c r="R14" s="52" t="str">
        <f t="shared" ref="R14:R36" si="2">IF(D14="","",Q14+P14)</f>
        <v/>
      </c>
      <c r="S14" s="53" t="str">
        <f t="shared" ref="S14:S36" si="3">IF(D14="","",H14+M14)</f>
        <v/>
      </c>
      <c r="T14" s="1" t="str">
        <f t="shared" ref="T14:T36" si="4">IF(D14="","",F14+K14+I14+N14)</f>
        <v/>
      </c>
    </row>
    <row r="15" spans="2:20" x14ac:dyDescent="0.25">
      <c r="B15" s="78"/>
      <c r="C15" s="79"/>
      <c r="D15" s="80"/>
      <c r="E15" s="81"/>
      <c r="F15" s="23" t="str">
        <f>IF(D15="","",E15*'Calculaties subsidie 2025'!T4)</f>
        <v/>
      </c>
      <c r="G15" s="83"/>
      <c r="H15" s="20" t="str">
        <f>IF(D15="","",G15*'Calculaties subsidie 2025'!S5)</f>
        <v/>
      </c>
      <c r="I15" s="19" t="str">
        <f>IF(D15="","",G15*'Calculaties subsidie 2025'!T5)</f>
        <v/>
      </c>
      <c r="J15" s="83"/>
      <c r="K15" s="19" t="str">
        <f>IF(D15="","",J15*'Calculaties subsidie 2025'!T6)</f>
        <v/>
      </c>
      <c r="L15" s="83"/>
      <c r="M15" s="20" t="str">
        <f>IF(D15="","",L15*'Calculaties subsidie 2025'!S8)</f>
        <v/>
      </c>
      <c r="N15" s="18" t="str">
        <f>IF(D15="","",L15*'Calculaties subsidie 2025'!T8)</f>
        <v/>
      </c>
      <c r="O15" s="13"/>
      <c r="P15" s="54" t="str">
        <f t="shared" si="0"/>
        <v/>
      </c>
      <c r="Q15" s="55" t="str">
        <f t="shared" si="1"/>
        <v/>
      </c>
      <c r="R15" s="55" t="str">
        <f t="shared" si="2"/>
        <v/>
      </c>
      <c r="S15" s="56" t="str">
        <f t="shared" si="3"/>
        <v/>
      </c>
      <c r="T15" s="2" t="str">
        <f t="shared" si="4"/>
        <v/>
      </c>
    </row>
    <row r="16" spans="2:20" x14ac:dyDescent="0.25">
      <c r="B16" s="78"/>
      <c r="C16" s="82"/>
      <c r="D16" s="79"/>
      <c r="E16" s="83"/>
      <c r="F16" s="19" t="str">
        <f>IF(D16="","",E16*'Calculaties subsidie 2025'!T4)</f>
        <v/>
      </c>
      <c r="G16" s="83"/>
      <c r="H16" s="20" t="str">
        <f>IF(D16="","",G16*'Calculaties subsidie 2025'!S5)</f>
        <v/>
      </c>
      <c r="I16" s="19" t="str">
        <f>IF(D16="","",G16*'Calculaties subsidie 2025'!T5)</f>
        <v/>
      </c>
      <c r="J16" s="83"/>
      <c r="K16" s="23" t="str">
        <f>IF(D16="","",J16*'Calculaties subsidie 2025'!T6)</f>
        <v/>
      </c>
      <c r="L16" s="83"/>
      <c r="M16" s="20" t="str">
        <f>IF(D16="","",L16*'Calculaties subsidie 2025'!S8)</f>
        <v/>
      </c>
      <c r="N16" s="18" t="str">
        <f>IF(D16="","",L16*'Calculaties subsidie 2025'!T8)</f>
        <v/>
      </c>
      <c r="O16" s="13"/>
      <c r="P16" s="54" t="str">
        <f t="shared" si="0"/>
        <v/>
      </c>
      <c r="Q16" s="55" t="str">
        <f t="shared" si="1"/>
        <v/>
      </c>
      <c r="R16" s="55" t="str">
        <f t="shared" si="2"/>
        <v/>
      </c>
      <c r="S16" s="56" t="str">
        <f t="shared" si="3"/>
        <v/>
      </c>
      <c r="T16" s="2" t="str">
        <f t="shared" si="4"/>
        <v/>
      </c>
    </row>
    <row r="17" spans="2:20" x14ac:dyDescent="0.25">
      <c r="B17" s="78"/>
      <c r="C17" s="79"/>
      <c r="D17" s="79"/>
      <c r="E17" s="83"/>
      <c r="F17" s="19" t="str">
        <f>IF(D17="","",E17*'Calculaties subsidie 2025'!T4)</f>
        <v/>
      </c>
      <c r="G17" s="83"/>
      <c r="H17" s="20" t="str">
        <f>IF(D17="","",G17*'Calculaties subsidie 2025'!S5)</f>
        <v/>
      </c>
      <c r="I17" s="19" t="str">
        <f>IF(D17="","",G17*'Calculaties subsidie 2025'!T5)</f>
        <v/>
      </c>
      <c r="J17" s="88"/>
      <c r="K17" s="19" t="str">
        <f>IF(D17="","",J17*'Calculaties subsidie 2025'!T6)</f>
        <v/>
      </c>
      <c r="L17" s="83"/>
      <c r="M17" s="20" t="str">
        <f>IF(D17="","",L17*'Calculaties subsidie 2025'!S8)</f>
        <v/>
      </c>
      <c r="N17" s="18" t="str">
        <f>IF(D17="","",L17*'Calculaties subsidie 2025'!T8)</f>
        <v/>
      </c>
      <c r="O17" s="13"/>
      <c r="P17" s="54" t="str">
        <f t="shared" si="0"/>
        <v/>
      </c>
      <c r="Q17" s="55" t="str">
        <f t="shared" si="1"/>
        <v/>
      </c>
      <c r="R17" s="55" t="str">
        <f t="shared" si="2"/>
        <v/>
      </c>
      <c r="S17" s="56" t="str">
        <f t="shared" si="3"/>
        <v/>
      </c>
      <c r="T17" s="2" t="str">
        <f t="shared" si="4"/>
        <v/>
      </c>
    </row>
    <row r="18" spans="2:20" x14ac:dyDescent="0.25">
      <c r="B18" s="78"/>
      <c r="C18" s="82"/>
      <c r="D18" s="79"/>
      <c r="E18" s="84"/>
      <c r="F18" s="19" t="str">
        <f>IF(D18="","",E18*'Calculaties subsidie 2025'!T4)</f>
        <v/>
      </c>
      <c r="G18" s="83"/>
      <c r="H18" s="20" t="str">
        <f>IF(D18="","",G18*'Calculaties subsidie 2025'!S5)</f>
        <v/>
      </c>
      <c r="I18" s="19" t="str">
        <f>IF(D18="","",G18*'Calculaties subsidie 2025'!T5)</f>
        <v/>
      </c>
      <c r="J18" s="88"/>
      <c r="K18" s="19" t="str">
        <f>IF(D18="","",J18*'Calculaties subsidie 2025'!T6)</f>
        <v/>
      </c>
      <c r="L18" s="83"/>
      <c r="M18" s="20" t="str">
        <f>IF(D18="","",L18*'Calculaties subsidie 2025'!S8)</f>
        <v/>
      </c>
      <c r="N18" s="24" t="str">
        <f>IF(D18="","",L18*'Calculaties subsidie 2025'!T8)</f>
        <v/>
      </c>
      <c r="O18" s="13"/>
      <c r="P18" s="54" t="str">
        <f t="shared" si="0"/>
        <v/>
      </c>
      <c r="Q18" s="55" t="str">
        <f t="shared" si="1"/>
        <v/>
      </c>
      <c r="R18" s="55" t="str">
        <f t="shared" si="2"/>
        <v/>
      </c>
      <c r="S18" s="56" t="str">
        <f t="shared" si="3"/>
        <v/>
      </c>
      <c r="T18" s="2" t="str">
        <f t="shared" si="4"/>
        <v/>
      </c>
    </row>
    <row r="19" spans="2:20" x14ac:dyDescent="0.25">
      <c r="B19" s="78"/>
      <c r="C19" s="79"/>
      <c r="D19" s="79"/>
      <c r="E19" s="84"/>
      <c r="F19" s="19" t="str">
        <f>IF(D19="","",E19*'Calculaties subsidie 2025'!T4)</f>
        <v/>
      </c>
      <c r="G19" s="83"/>
      <c r="H19" s="20" t="str">
        <f>IF(D19="","",G19*'Calculaties subsidie 2025'!S5)</f>
        <v/>
      </c>
      <c r="I19" s="19" t="str">
        <f>IF(D19="","",G19*'Calculaties subsidie 2025'!T5)</f>
        <v/>
      </c>
      <c r="J19" s="83"/>
      <c r="K19" s="19" t="str">
        <f>IF(D19="","",J19*'Calculaties subsidie 2025'!T6)</f>
        <v/>
      </c>
      <c r="L19" s="83"/>
      <c r="M19" s="20" t="str">
        <f>IF(D19="","",L19*'Calculaties subsidie 2025'!S8)</f>
        <v/>
      </c>
      <c r="N19" s="22" t="str">
        <f>IF(D19="","",L19*'Calculaties subsidie 2025'!T8)</f>
        <v/>
      </c>
      <c r="O19" s="13"/>
      <c r="P19" s="54" t="str">
        <f t="shared" si="0"/>
        <v/>
      </c>
      <c r="Q19" s="55" t="str">
        <f t="shared" si="1"/>
        <v/>
      </c>
      <c r="R19" s="55" t="str">
        <f t="shared" si="2"/>
        <v/>
      </c>
      <c r="S19" s="56" t="str">
        <f t="shared" si="3"/>
        <v/>
      </c>
      <c r="T19" s="2" t="str">
        <f t="shared" si="4"/>
        <v/>
      </c>
    </row>
    <row r="20" spans="2:20" x14ac:dyDescent="0.25">
      <c r="B20" s="78"/>
      <c r="C20" s="79"/>
      <c r="D20" s="79"/>
      <c r="E20" s="84"/>
      <c r="F20" s="27" t="str">
        <f>IF(D20="","",E20*'Calculaties subsidie 2025'!T4)</f>
        <v/>
      </c>
      <c r="G20" s="83"/>
      <c r="H20" s="20" t="str">
        <f>IF(D20="","",G20*'Calculaties subsidie 2025'!S5)</f>
        <v/>
      </c>
      <c r="I20" s="19" t="str">
        <f>IF(D20="","",G20*'Calculaties subsidie 2025'!T5)</f>
        <v/>
      </c>
      <c r="J20" s="83"/>
      <c r="K20" s="23" t="str">
        <f>IF(D20="","",J20*'Calculaties subsidie 2025'!T6)</f>
        <v/>
      </c>
      <c r="L20" s="83"/>
      <c r="M20" s="20" t="str">
        <f>IF(D20="","",L20*'Calculaties subsidie 2025'!S8)</f>
        <v/>
      </c>
      <c r="N20" s="22" t="str">
        <f>IF(D20="","",L20*'Calculaties subsidie 2025'!T8)</f>
        <v/>
      </c>
      <c r="O20" s="13"/>
      <c r="P20" s="54" t="str">
        <f t="shared" si="0"/>
        <v/>
      </c>
      <c r="Q20" s="55" t="str">
        <f t="shared" si="1"/>
        <v/>
      </c>
      <c r="R20" s="55" t="str">
        <f t="shared" si="2"/>
        <v/>
      </c>
      <c r="S20" s="56" t="str">
        <f t="shared" si="3"/>
        <v/>
      </c>
      <c r="T20" s="2" t="str">
        <f t="shared" si="4"/>
        <v/>
      </c>
    </row>
    <row r="21" spans="2:20" x14ac:dyDescent="0.25">
      <c r="B21" s="78"/>
      <c r="C21" s="79"/>
      <c r="D21" s="79"/>
      <c r="E21" s="83"/>
      <c r="F21" s="26" t="str">
        <f>IF(D21="","",E21*'Calculaties subsidie 2025'!T4)</f>
        <v/>
      </c>
      <c r="G21" s="83"/>
      <c r="H21" s="20" t="str">
        <f>IF(D21="","",G21*'Calculaties subsidie 2025'!S5)</f>
        <v/>
      </c>
      <c r="I21" s="19" t="str">
        <f>IF(D21="","",G21*'Calculaties subsidie 2025'!T5)</f>
        <v/>
      </c>
      <c r="J21" s="83"/>
      <c r="K21" s="21" t="str">
        <f>IF(D21="","",J21*'Calculaties subsidie 2025'!T6)</f>
        <v/>
      </c>
      <c r="L21" s="83"/>
      <c r="M21" s="20" t="str">
        <f>IF(D21="","",L21*'Calculaties subsidie 2025'!S8)</f>
        <v/>
      </c>
      <c r="N21" s="22" t="str">
        <f>IF(D21="","",L21*'Calculaties subsidie 2025'!T8)</f>
        <v/>
      </c>
      <c r="O21" s="13"/>
      <c r="P21" s="54" t="str">
        <f t="shared" si="0"/>
        <v/>
      </c>
      <c r="Q21" s="55" t="str">
        <f t="shared" si="1"/>
        <v/>
      </c>
      <c r="R21" s="55" t="str">
        <f t="shared" si="2"/>
        <v/>
      </c>
      <c r="S21" s="56" t="str">
        <f t="shared" si="3"/>
        <v/>
      </c>
      <c r="T21" s="2" t="str">
        <f t="shared" si="4"/>
        <v/>
      </c>
    </row>
    <row r="22" spans="2:20" x14ac:dyDescent="0.25">
      <c r="B22" s="78"/>
      <c r="C22" s="79"/>
      <c r="D22" s="79"/>
      <c r="E22" s="84"/>
      <c r="F22" s="25" t="str">
        <f>IF(D22="","",E22*'Calculaties subsidie 2025'!T4)</f>
        <v/>
      </c>
      <c r="G22" s="83"/>
      <c r="H22" s="20" t="str">
        <f>IF(D22="","",G22*'Calculaties subsidie 2025'!S5)</f>
        <v/>
      </c>
      <c r="I22" s="19" t="str">
        <f>IF(D22="","",G22*'Calculaties subsidie 2025'!T5)</f>
        <v/>
      </c>
      <c r="J22" s="83"/>
      <c r="K22" s="19" t="str">
        <f>IF(D22="","",J22*'Calculaties subsidie 2025'!T6)</f>
        <v/>
      </c>
      <c r="L22" s="83"/>
      <c r="M22" s="20" t="str">
        <f>IF(D22="","",L22*'Calculaties subsidie 2025'!S8)</f>
        <v/>
      </c>
      <c r="N22" s="18" t="str">
        <f>IF(D22="","",L22*'Calculaties subsidie 2025'!T8)</f>
        <v/>
      </c>
      <c r="O22" s="13"/>
      <c r="P22" s="54" t="str">
        <f t="shared" si="0"/>
        <v/>
      </c>
      <c r="Q22" s="55" t="str">
        <f t="shared" si="1"/>
        <v/>
      </c>
      <c r="R22" s="55" t="str">
        <f t="shared" si="2"/>
        <v/>
      </c>
      <c r="S22" s="56" t="str">
        <f t="shared" si="3"/>
        <v/>
      </c>
      <c r="T22" s="2" t="str">
        <f t="shared" si="4"/>
        <v/>
      </c>
    </row>
    <row r="23" spans="2:20" x14ac:dyDescent="0.25">
      <c r="B23" s="78"/>
      <c r="C23" s="79"/>
      <c r="D23" s="79"/>
      <c r="E23" s="84"/>
      <c r="F23" s="21" t="str">
        <f>IF(D23="","",E23*'Calculaties subsidie 2025'!T4)</f>
        <v/>
      </c>
      <c r="G23" s="83"/>
      <c r="H23" s="20" t="str">
        <f>IF(D23="","",G23*'Calculaties subsidie 2025'!S5)</f>
        <v/>
      </c>
      <c r="I23" s="19" t="str">
        <f>IF(D23="","",G23*'Calculaties subsidie 2025'!T5)</f>
        <v/>
      </c>
      <c r="J23" s="83"/>
      <c r="K23" s="19" t="str">
        <f>IF(D23="","",J23*'Calculaties subsidie 2025'!T6)</f>
        <v/>
      </c>
      <c r="L23" s="83"/>
      <c r="M23" s="20" t="str">
        <f>IF(D23="","",L23*'Calculaties subsidie 2025'!S8)</f>
        <v/>
      </c>
      <c r="N23" s="24" t="str">
        <f>IF(D23="","",L23*'Calculaties subsidie 2025'!T8)</f>
        <v/>
      </c>
      <c r="O23" s="13"/>
      <c r="P23" s="54" t="str">
        <f t="shared" si="0"/>
        <v/>
      </c>
      <c r="Q23" s="55" t="str">
        <f t="shared" si="1"/>
        <v/>
      </c>
      <c r="R23" s="55" t="str">
        <f t="shared" si="2"/>
        <v/>
      </c>
      <c r="S23" s="56" t="str">
        <f t="shared" si="3"/>
        <v/>
      </c>
      <c r="T23" s="2" t="str">
        <f t="shared" si="4"/>
        <v/>
      </c>
    </row>
    <row r="24" spans="2:20" x14ac:dyDescent="0.25">
      <c r="B24" s="78"/>
      <c r="C24" s="79"/>
      <c r="D24" s="79"/>
      <c r="E24" s="84"/>
      <c r="F24" s="19" t="str">
        <f>IF(D24="","",E24*'Calculaties subsidie 2025'!T4)</f>
        <v/>
      </c>
      <c r="G24" s="83"/>
      <c r="H24" s="20" t="str">
        <f>IF(D24="","",G24*'Calculaties subsidie 2025'!S5)</f>
        <v/>
      </c>
      <c r="I24" s="19" t="str">
        <f>IF(D24="","",G24*'Calculaties subsidie 2025'!T5)</f>
        <v/>
      </c>
      <c r="J24" s="83"/>
      <c r="K24" s="23" t="str">
        <f>IF(D24="","",J24*'Calculaties subsidie 2025'!T6)</f>
        <v/>
      </c>
      <c r="L24" s="83"/>
      <c r="M24" s="20" t="str">
        <f>IF(D24="","",L24*'Calculaties subsidie 2025'!S8)</f>
        <v/>
      </c>
      <c r="N24" s="22" t="str">
        <f>IF(D24="","",L24*'Calculaties subsidie 2025'!T8)</f>
        <v/>
      </c>
      <c r="O24" s="13"/>
      <c r="P24" s="54" t="str">
        <f t="shared" si="0"/>
        <v/>
      </c>
      <c r="Q24" s="55" t="str">
        <f t="shared" si="1"/>
        <v/>
      </c>
      <c r="R24" s="55" t="str">
        <f t="shared" si="2"/>
        <v/>
      </c>
      <c r="S24" s="56" t="str">
        <f t="shared" si="3"/>
        <v/>
      </c>
      <c r="T24" s="2" t="str">
        <f t="shared" si="4"/>
        <v/>
      </c>
    </row>
    <row r="25" spans="2:20" x14ac:dyDescent="0.25">
      <c r="B25" s="78"/>
      <c r="C25" s="79"/>
      <c r="D25" s="79"/>
      <c r="E25" s="83"/>
      <c r="F25" s="23" t="str">
        <f>IF(D25="","",E25*'Calculaties subsidie 2025'!T4)</f>
        <v/>
      </c>
      <c r="G25" s="83"/>
      <c r="H25" s="20" t="str">
        <f>IF(D25="","",G25*'Calculaties subsidie 2025'!S5)</f>
        <v/>
      </c>
      <c r="I25" s="19" t="str">
        <f>IF(D25="","",G25*'Calculaties subsidie 2025'!T5)</f>
        <v/>
      </c>
      <c r="J25" s="83"/>
      <c r="K25" s="19" t="str">
        <f>IF(D25="","",J25*'Calculaties subsidie 2025'!T6)</f>
        <v/>
      </c>
      <c r="L25" s="83"/>
      <c r="M25" s="20" t="str">
        <f>IF(D25="","",L25*'Calculaties subsidie 2025'!S8)</f>
        <v/>
      </c>
      <c r="N25" s="22" t="str">
        <f>IF(D25="","",L25*'Calculaties subsidie 2025'!T8)</f>
        <v/>
      </c>
      <c r="O25" s="13"/>
      <c r="P25" s="54" t="str">
        <f t="shared" si="0"/>
        <v/>
      </c>
      <c r="Q25" s="55" t="str">
        <f t="shared" si="1"/>
        <v/>
      </c>
      <c r="R25" s="55" t="str">
        <f t="shared" si="2"/>
        <v/>
      </c>
      <c r="S25" s="56" t="str">
        <f t="shared" si="3"/>
        <v/>
      </c>
      <c r="T25" s="2" t="str">
        <f t="shared" si="4"/>
        <v/>
      </c>
    </row>
    <row r="26" spans="2:20" x14ac:dyDescent="0.25">
      <c r="B26" s="78"/>
      <c r="C26" s="79"/>
      <c r="D26" s="79"/>
      <c r="E26" s="83"/>
      <c r="F26" s="21" t="str">
        <f>IF(D26="","",E26*'Calculaties subsidie 2025'!T4)</f>
        <v/>
      </c>
      <c r="G26" s="83"/>
      <c r="H26" s="20" t="str">
        <f>IF(D26="","",G26*'Calculaties subsidie 2025'!S5)</f>
        <v/>
      </c>
      <c r="I26" s="19" t="str">
        <f>IF(D26="","",G26*'Calculaties subsidie 2025'!T5)</f>
        <v/>
      </c>
      <c r="J26" s="83"/>
      <c r="K26" s="19" t="str">
        <f>IF(D26="","",J26*'Calculaties subsidie 2025'!T6)</f>
        <v/>
      </c>
      <c r="L26" s="83"/>
      <c r="M26" s="20" t="str">
        <f>IF(D26="","",L26*'Calculaties subsidie 2025'!S8)</f>
        <v/>
      </c>
      <c r="N26" s="18" t="str">
        <f>IF(D26="","",L26*'Calculaties subsidie 2025'!T8)</f>
        <v/>
      </c>
      <c r="O26" s="13"/>
      <c r="P26" s="54" t="str">
        <f t="shared" si="0"/>
        <v/>
      </c>
      <c r="Q26" s="55" t="str">
        <f t="shared" si="1"/>
        <v/>
      </c>
      <c r="R26" s="55" t="str">
        <f t="shared" si="2"/>
        <v/>
      </c>
      <c r="S26" s="56" t="str">
        <f t="shared" si="3"/>
        <v/>
      </c>
      <c r="T26" s="2" t="str">
        <f t="shared" si="4"/>
        <v/>
      </c>
    </row>
    <row r="27" spans="2:20" x14ac:dyDescent="0.25">
      <c r="B27" s="78"/>
      <c r="C27" s="82"/>
      <c r="D27" s="79"/>
      <c r="E27" s="83"/>
      <c r="F27" s="21" t="str">
        <f>IF(D27="","",E27*'Calculaties subsidie 2025'!T4)</f>
        <v/>
      </c>
      <c r="G27" s="83"/>
      <c r="H27" s="20" t="str">
        <f>IF(D27="","",G27*'Calculaties subsidie 2025'!S5)</f>
        <v/>
      </c>
      <c r="I27" s="19" t="str">
        <f>IF(D27="","",G27*'Calculaties subsidie 2025'!T5)</f>
        <v/>
      </c>
      <c r="J27" s="83"/>
      <c r="K27" s="19" t="str">
        <f>IF(D27="","",J27*'Calculaties subsidie 2025'!T6)</f>
        <v/>
      </c>
      <c r="L27" s="83"/>
      <c r="M27" s="20" t="str">
        <f>IF(D27="","",L27*'Calculaties subsidie 2025'!S8)</f>
        <v/>
      </c>
      <c r="N27" s="24" t="str">
        <f>IF(D27="","",L27*'Calculaties subsidie 2025'!T8)</f>
        <v/>
      </c>
      <c r="O27" s="13"/>
      <c r="P27" s="54" t="str">
        <f t="shared" si="0"/>
        <v/>
      </c>
      <c r="Q27" s="55" t="str">
        <f t="shared" si="1"/>
        <v/>
      </c>
      <c r="R27" s="55" t="str">
        <f t="shared" si="2"/>
        <v/>
      </c>
      <c r="S27" s="56" t="str">
        <f t="shared" si="3"/>
        <v/>
      </c>
      <c r="T27" s="2" t="str">
        <f t="shared" si="4"/>
        <v/>
      </c>
    </row>
    <row r="28" spans="2:20" x14ac:dyDescent="0.25">
      <c r="B28" s="78"/>
      <c r="C28" s="79"/>
      <c r="D28" s="79"/>
      <c r="E28" s="83"/>
      <c r="F28" s="19" t="str">
        <f>IF(D28="","",E28*'Calculaties subsidie 2025'!T4)</f>
        <v/>
      </c>
      <c r="G28" s="83"/>
      <c r="H28" s="20" t="str">
        <f>IF(D28="","",G28*'Calculaties subsidie 2025'!S5)</f>
        <v/>
      </c>
      <c r="I28" s="19" t="str">
        <f>IF(D28="","",G28*'Calculaties subsidie 2025'!T5)</f>
        <v/>
      </c>
      <c r="J28" s="83"/>
      <c r="K28" s="19" t="str">
        <f>IF(D28="","",J28*'Calculaties subsidie 2025'!T6)</f>
        <v/>
      </c>
      <c r="L28" s="83"/>
      <c r="M28" s="20" t="str">
        <f>IF(D28="","",L28*'Calculaties subsidie 2025'!S8)</f>
        <v/>
      </c>
      <c r="N28" s="22" t="str">
        <f>IF(D28="","",L28*'Calculaties subsidie 2025'!T8)</f>
        <v/>
      </c>
      <c r="O28" s="13"/>
      <c r="P28" s="54" t="str">
        <f t="shared" si="0"/>
        <v/>
      </c>
      <c r="Q28" s="55" t="str">
        <f t="shared" si="1"/>
        <v/>
      </c>
      <c r="R28" s="55" t="str">
        <f t="shared" si="2"/>
        <v/>
      </c>
      <c r="S28" s="56" t="str">
        <f t="shared" si="3"/>
        <v/>
      </c>
      <c r="T28" s="2" t="str">
        <f t="shared" si="4"/>
        <v/>
      </c>
    </row>
    <row r="29" spans="2:20" x14ac:dyDescent="0.25">
      <c r="B29" s="78"/>
      <c r="C29" s="79"/>
      <c r="D29" s="79"/>
      <c r="E29" s="83"/>
      <c r="F29" s="23" t="str">
        <f>IF(D29="","",E29*'Calculaties subsidie 2025'!T4)</f>
        <v/>
      </c>
      <c r="G29" s="83"/>
      <c r="H29" s="20" t="str">
        <f>IF(D29="","",G29*'Calculaties subsidie 2025'!S5)</f>
        <v/>
      </c>
      <c r="I29" s="19" t="str">
        <f>IF(D29="","",G29*'Calculaties subsidie 2025'!T5)</f>
        <v/>
      </c>
      <c r="J29" s="83"/>
      <c r="K29" s="19" t="str">
        <f>IF(D29="","",J29*'Calculaties subsidie 2025'!T6)</f>
        <v/>
      </c>
      <c r="L29" s="83"/>
      <c r="M29" s="20" t="str">
        <f>IF(D29="","",L29*'Calculaties subsidie 2025'!S8)</f>
        <v/>
      </c>
      <c r="N29" s="22" t="str">
        <f>IF(D29="","",L29*'Calculaties subsidie 2025'!T8)</f>
        <v/>
      </c>
      <c r="O29" s="13"/>
      <c r="P29" s="54" t="str">
        <f t="shared" si="0"/>
        <v/>
      </c>
      <c r="Q29" s="55" t="str">
        <f t="shared" si="1"/>
        <v/>
      </c>
      <c r="R29" s="55" t="str">
        <f t="shared" si="2"/>
        <v/>
      </c>
      <c r="S29" s="56" t="str">
        <f t="shared" si="3"/>
        <v/>
      </c>
      <c r="T29" s="2" t="str">
        <f t="shared" si="4"/>
        <v/>
      </c>
    </row>
    <row r="30" spans="2:20" x14ac:dyDescent="0.25">
      <c r="B30" s="78"/>
      <c r="C30" s="82"/>
      <c r="D30" s="79"/>
      <c r="E30" s="83"/>
      <c r="F30" s="19" t="str">
        <f>IF(D30="","",E30*'Calculaties subsidie 2025'!T4)</f>
        <v/>
      </c>
      <c r="G30" s="83"/>
      <c r="H30" s="20" t="str">
        <f>IF(D30="","",G30*'Calculaties subsidie 2025'!S5)</f>
        <v/>
      </c>
      <c r="I30" s="19" t="str">
        <f>IF(D30="","",G30*'Calculaties subsidie 2025'!T5)</f>
        <v/>
      </c>
      <c r="J30" s="83"/>
      <c r="K30" s="19" t="str">
        <f>IF(D30="","",J30*'Calculaties subsidie 2025'!T6)</f>
        <v/>
      </c>
      <c r="L30" s="83"/>
      <c r="M30" s="20" t="str">
        <f>IF(D30="","",L30*'Calculaties subsidie 2025'!S8)</f>
        <v/>
      </c>
      <c r="N30" s="18" t="str">
        <f>IF(D30="","",L30*'Calculaties subsidie 2025'!T8)</f>
        <v/>
      </c>
      <c r="O30" s="13"/>
      <c r="P30" s="54" t="str">
        <f t="shared" si="0"/>
        <v/>
      </c>
      <c r="Q30" s="55" t="str">
        <f t="shared" si="1"/>
        <v/>
      </c>
      <c r="R30" s="55" t="str">
        <f t="shared" si="2"/>
        <v/>
      </c>
      <c r="S30" s="56" t="str">
        <f t="shared" si="3"/>
        <v/>
      </c>
      <c r="T30" s="2" t="str">
        <f t="shared" si="4"/>
        <v/>
      </c>
    </row>
    <row r="31" spans="2:20" x14ac:dyDescent="0.25">
      <c r="B31" s="78"/>
      <c r="C31" s="79"/>
      <c r="D31" s="79"/>
      <c r="E31" s="83"/>
      <c r="F31" s="23" t="str">
        <f>IF(D31="","",E31*'Calculaties subsidie 2025'!T4)</f>
        <v/>
      </c>
      <c r="G31" s="83"/>
      <c r="H31" s="20" t="str">
        <f>IF(D31="","",G31*'Calculaties subsidie 2025'!S5)</f>
        <v/>
      </c>
      <c r="I31" s="19" t="str">
        <f>IF(D31="","",G31*'Calculaties subsidie 2025'!T5)</f>
        <v/>
      </c>
      <c r="J31" s="83"/>
      <c r="K31" s="19" t="str">
        <f>IF(D31="","",J31*'Calculaties subsidie 2025'!T6)</f>
        <v/>
      </c>
      <c r="L31" s="83"/>
      <c r="M31" s="20" t="str">
        <f>IF(D31="","",L31*'Calculaties subsidie 2025'!S8)</f>
        <v/>
      </c>
      <c r="N31" s="24" t="str">
        <f>IF(D31="","",L31*'Calculaties subsidie 2025'!T8)</f>
        <v/>
      </c>
      <c r="O31" s="13"/>
      <c r="P31" s="54" t="str">
        <f t="shared" si="0"/>
        <v/>
      </c>
      <c r="Q31" s="55" t="str">
        <f t="shared" si="1"/>
        <v/>
      </c>
      <c r="R31" s="55" t="str">
        <f t="shared" si="2"/>
        <v/>
      </c>
      <c r="S31" s="56" t="str">
        <f t="shared" si="3"/>
        <v/>
      </c>
      <c r="T31" s="2" t="str">
        <f t="shared" si="4"/>
        <v/>
      </c>
    </row>
    <row r="32" spans="2:20" x14ac:dyDescent="0.25">
      <c r="B32" s="78"/>
      <c r="C32" s="79"/>
      <c r="D32" s="79"/>
      <c r="E32" s="83"/>
      <c r="F32" s="21" t="str">
        <f>IF(D32="","",E32*'Calculaties subsidie 2025'!T4)</f>
        <v/>
      </c>
      <c r="G32" s="83"/>
      <c r="H32" s="20" t="str">
        <f>IF(D32="","",G32*'Calculaties subsidie 2025'!S5)</f>
        <v/>
      </c>
      <c r="I32" s="19" t="str">
        <f>IF(D32="","",G32*'Calculaties subsidie 2025'!T5)</f>
        <v/>
      </c>
      <c r="J32" s="83"/>
      <c r="K32" s="19" t="str">
        <f>IF(D32="","",J32*'Calculaties subsidie 2025'!T6)</f>
        <v/>
      </c>
      <c r="L32" s="83"/>
      <c r="M32" s="20" t="str">
        <f>IF(D32="","",L32*'Calculaties subsidie 2025'!S8)</f>
        <v/>
      </c>
      <c r="N32" s="22" t="str">
        <f>IF(D32="","",L32*'Calculaties subsidie 2025'!T8)</f>
        <v/>
      </c>
      <c r="O32" s="13"/>
      <c r="P32" s="54" t="str">
        <f t="shared" si="0"/>
        <v/>
      </c>
      <c r="Q32" s="55" t="str">
        <f t="shared" si="1"/>
        <v/>
      </c>
      <c r="R32" s="55" t="str">
        <f t="shared" si="2"/>
        <v/>
      </c>
      <c r="S32" s="56" t="str">
        <f t="shared" si="3"/>
        <v/>
      </c>
      <c r="T32" s="2" t="str">
        <f t="shared" si="4"/>
        <v/>
      </c>
    </row>
    <row r="33" spans="2:20" x14ac:dyDescent="0.25">
      <c r="B33" s="78"/>
      <c r="C33" s="79"/>
      <c r="D33" s="79"/>
      <c r="E33" s="83"/>
      <c r="F33" s="19" t="str">
        <f>IF(D33="","",E33*'Calculaties subsidie 2025'!T4)</f>
        <v/>
      </c>
      <c r="G33" s="83"/>
      <c r="H33" s="20" t="str">
        <f>IF(D33="","",G33*'Calculaties subsidie 2025'!S5)</f>
        <v/>
      </c>
      <c r="I33" s="19" t="str">
        <f>IF(D33="","",G33*'Calculaties subsidie 2025'!T5)</f>
        <v/>
      </c>
      <c r="J33" s="83"/>
      <c r="K33" s="19" t="str">
        <f>IF(D33="","",J33*'Calculaties subsidie 2025'!T6)</f>
        <v/>
      </c>
      <c r="L33" s="83"/>
      <c r="M33" s="20" t="str">
        <f>IF(D33="","",L33*'Calculaties subsidie 2025'!S8)</f>
        <v/>
      </c>
      <c r="N33" s="22" t="str">
        <f>IF(D33="","",L33*'Calculaties subsidie 2025'!T8)</f>
        <v/>
      </c>
      <c r="O33" s="13"/>
      <c r="P33" s="54" t="str">
        <f t="shared" si="0"/>
        <v/>
      </c>
      <c r="Q33" s="55" t="str">
        <f t="shared" si="1"/>
        <v/>
      </c>
      <c r="R33" s="55" t="str">
        <f t="shared" si="2"/>
        <v/>
      </c>
      <c r="S33" s="56" t="str">
        <f t="shared" si="3"/>
        <v/>
      </c>
      <c r="T33" s="2" t="str">
        <f t="shared" si="4"/>
        <v/>
      </c>
    </row>
    <row r="34" spans="2:20" x14ac:dyDescent="0.25">
      <c r="B34" s="78"/>
      <c r="C34" s="79"/>
      <c r="D34" s="79"/>
      <c r="E34" s="83"/>
      <c r="F34" s="23" t="str">
        <f>IF(D34="","",E34*'Calculaties subsidie 2025'!T4)</f>
        <v/>
      </c>
      <c r="G34" s="83"/>
      <c r="H34" s="20" t="str">
        <f>IF(D34="","",G34*'Calculaties subsidie 2025'!S5)</f>
        <v/>
      </c>
      <c r="I34" s="19" t="str">
        <f>IF(D34="","",G34*'Calculaties subsidie 2025'!T5)</f>
        <v/>
      </c>
      <c r="J34" s="83"/>
      <c r="K34" s="19" t="str">
        <f>IF(D34="","",J34*'Calculaties subsidie 2025'!T6)</f>
        <v/>
      </c>
      <c r="L34" s="83"/>
      <c r="M34" s="20" t="str">
        <f>IF(D34="","",L34*'Calculaties subsidie 2025'!S8)</f>
        <v/>
      </c>
      <c r="N34" s="22" t="str">
        <f>IF(D34="","",L34*'Calculaties subsidie 2025'!T8)</f>
        <v/>
      </c>
      <c r="O34" s="13"/>
      <c r="P34" s="54" t="str">
        <f t="shared" si="0"/>
        <v/>
      </c>
      <c r="Q34" s="55" t="str">
        <f t="shared" si="1"/>
        <v/>
      </c>
      <c r="R34" s="55" t="str">
        <f t="shared" si="2"/>
        <v/>
      </c>
      <c r="S34" s="56" t="str">
        <f t="shared" si="3"/>
        <v/>
      </c>
      <c r="T34" s="2" t="str">
        <f t="shared" si="4"/>
        <v/>
      </c>
    </row>
    <row r="35" spans="2:20" x14ac:dyDescent="0.25">
      <c r="B35" s="78"/>
      <c r="C35" s="79"/>
      <c r="D35" s="79"/>
      <c r="E35" s="83"/>
      <c r="F35" s="21" t="str">
        <f>IF(D35="","",E35*'Calculaties subsidie 2025'!T4)</f>
        <v/>
      </c>
      <c r="G35" s="83"/>
      <c r="H35" s="20" t="str">
        <f>IF(D35="","",G35*'Calculaties subsidie 2025'!S5)</f>
        <v/>
      </c>
      <c r="I35" s="19" t="str">
        <f>IF(D35="","",G35*'Calculaties subsidie 2025'!T5)</f>
        <v/>
      </c>
      <c r="J35" s="83"/>
      <c r="K35" s="19" t="str">
        <f>IF(D35="","",J35*'Calculaties subsidie 2025'!T6)</f>
        <v/>
      </c>
      <c r="L35" s="83"/>
      <c r="M35" s="20" t="str">
        <f>IF(D35="","",L35*'Calculaties subsidie 2025'!S8)</f>
        <v/>
      </c>
      <c r="N35" s="18" t="str">
        <f>IF(D35="","",L35*'Calculaties subsidie 2025'!T8)</f>
        <v/>
      </c>
      <c r="O35" s="13"/>
      <c r="P35" s="54" t="str">
        <f t="shared" si="0"/>
        <v/>
      </c>
      <c r="Q35" s="55" t="str">
        <f t="shared" si="1"/>
        <v/>
      </c>
      <c r="R35" s="55" t="str">
        <f t="shared" si="2"/>
        <v/>
      </c>
      <c r="S35" s="56" t="str">
        <f t="shared" si="3"/>
        <v/>
      </c>
      <c r="T35" s="2" t="str">
        <f t="shared" si="4"/>
        <v/>
      </c>
    </row>
    <row r="36" spans="2:20" ht="15.75" thickBot="1" x14ac:dyDescent="0.3">
      <c r="B36" s="85"/>
      <c r="C36" s="86"/>
      <c r="D36" s="86"/>
      <c r="E36" s="87"/>
      <c r="F36" s="17" t="str">
        <f>IF(D36="","",E36*'Calculaties subsidie 2025'!T4)</f>
        <v/>
      </c>
      <c r="G36" s="83"/>
      <c r="H36" s="16" t="str">
        <f>IF(D36="","",G36*'Calculaties subsidie 2025'!S5)</f>
        <v/>
      </c>
      <c r="I36" s="15" t="str">
        <f>IF(D36="","",G36*'Calculaties subsidie 2025'!T5)</f>
        <v/>
      </c>
      <c r="J36" s="87"/>
      <c r="K36" s="15" t="str">
        <f>IF(D36="","",J36*'Calculaties subsidie 2025'!T6)</f>
        <v/>
      </c>
      <c r="L36" s="90"/>
      <c r="M36" s="16" t="str">
        <f>IF(D36="","",L36*'Calculaties subsidie 2025'!S8)</f>
        <v/>
      </c>
      <c r="N36" s="14" t="str">
        <f>IF(D36="","",L36*'Calculaties subsidie 2025'!T8)</f>
        <v/>
      </c>
      <c r="O36" s="13"/>
      <c r="P36" s="57" t="str">
        <f t="shared" si="0"/>
        <v/>
      </c>
      <c r="Q36" s="58" t="str">
        <f t="shared" si="1"/>
        <v/>
      </c>
      <c r="R36" s="58" t="str">
        <f t="shared" si="2"/>
        <v/>
      </c>
      <c r="S36" s="59" t="str">
        <f t="shared" si="3"/>
        <v/>
      </c>
      <c r="T36" s="3" t="str">
        <f t="shared" si="4"/>
        <v/>
      </c>
    </row>
    <row r="37" spans="2:20" ht="15.75" thickBot="1" x14ac:dyDescent="0.3">
      <c r="B37" s="141" t="s">
        <v>32</v>
      </c>
      <c r="C37" s="142"/>
      <c r="D37" s="143"/>
      <c r="E37" s="60">
        <f t="shared" ref="E37:N37" si="5">SUM(E14:E36)</f>
        <v>0</v>
      </c>
      <c r="F37" s="61">
        <f t="shared" si="5"/>
        <v>0</v>
      </c>
      <c r="G37" s="60">
        <f t="shared" si="5"/>
        <v>0</v>
      </c>
      <c r="H37" s="61">
        <f t="shared" si="5"/>
        <v>0</v>
      </c>
      <c r="I37" s="61">
        <f t="shared" si="5"/>
        <v>0</v>
      </c>
      <c r="J37" s="60">
        <f t="shared" si="5"/>
        <v>0</v>
      </c>
      <c r="K37" s="61">
        <f t="shared" si="5"/>
        <v>0</v>
      </c>
      <c r="L37" s="60">
        <f t="shared" si="5"/>
        <v>0</v>
      </c>
      <c r="M37" s="61">
        <f t="shared" si="5"/>
        <v>0</v>
      </c>
      <c r="N37" s="62">
        <f t="shared" si="5"/>
        <v>0</v>
      </c>
      <c r="O37" s="63"/>
      <c r="P37" s="64">
        <f>SUM(P14:P36)</f>
        <v>0</v>
      </c>
      <c r="Q37" s="60">
        <f>SUM(Q14:Q36)</f>
        <v>0</v>
      </c>
      <c r="R37" s="60">
        <f>SUM(R14:R36)</f>
        <v>0</v>
      </c>
      <c r="S37" s="61">
        <f>SUM(S14:S36)</f>
        <v>0</v>
      </c>
      <c r="T37" s="62">
        <f>SUM(T14:T36)</f>
        <v>0</v>
      </c>
    </row>
    <row r="39" spans="2:20" ht="15.75" thickBot="1" x14ac:dyDescent="0.3"/>
    <row r="40" spans="2:20" x14ac:dyDescent="0.25">
      <c r="E40" s="65"/>
      <c r="F40" s="149" t="s">
        <v>4</v>
      </c>
      <c r="G40" s="150"/>
      <c r="H40" s="151"/>
      <c r="I40" s="152"/>
      <c r="J40" s="152"/>
      <c r="K40" s="152"/>
      <c r="L40" s="152"/>
      <c r="M40" s="152"/>
      <c r="N40" s="152"/>
      <c r="O40" s="153"/>
    </row>
    <row r="41" spans="2:20" x14ac:dyDescent="0.25">
      <c r="E41" s="67"/>
      <c r="F41" s="144" t="s">
        <v>5</v>
      </c>
      <c r="G41" s="145"/>
      <c r="H41" s="146"/>
      <c r="I41" s="147"/>
      <c r="J41" s="147"/>
      <c r="K41" s="147"/>
      <c r="L41" s="147"/>
      <c r="M41" s="147"/>
      <c r="N41" s="147"/>
      <c r="O41" s="148"/>
    </row>
    <row r="42" spans="2:20" x14ac:dyDescent="0.25">
      <c r="E42" s="67"/>
      <c r="F42" s="144" t="s">
        <v>6</v>
      </c>
      <c r="G42" s="145"/>
      <c r="H42" s="146"/>
      <c r="I42" s="147"/>
      <c r="J42" s="147"/>
      <c r="K42" s="147"/>
      <c r="L42" s="147"/>
      <c r="M42" s="147"/>
      <c r="N42" s="147"/>
      <c r="O42" s="148"/>
    </row>
    <row r="43" spans="2:20" x14ac:dyDescent="0.25">
      <c r="E43" s="66"/>
      <c r="F43" s="114" t="s">
        <v>7</v>
      </c>
      <c r="G43" s="115"/>
      <c r="H43" s="136"/>
      <c r="I43" s="137"/>
      <c r="J43" s="137"/>
      <c r="K43" s="137"/>
      <c r="L43" s="137"/>
      <c r="M43" s="137"/>
      <c r="N43" s="137"/>
      <c r="O43" s="138"/>
    </row>
    <row r="44" spans="2:20" x14ac:dyDescent="0.25">
      <c r="E44" s="66"/>
      <c r="F44" s="114" t="s">
        <v>8</v>
      </c>
      <c r="G44" s="115"/>
      <c r="H44" s="136"/>
      <c r="I44" s="137"/>
      <c r="J44" s="137"/>
      <c r="K44" s="137"/>
      <c r="L44" s="137"/>
      <c r="M44" s="137"/>
      <c r="N44" s="137"/>
      <c r="O44" s="138"/>
    </row>
    <row r="45" spans="2:20" x14ac:dyDescent="0.25">
      <c r="E45" s="66"/>
      <c r="F45" s="114" t="s">
        <v>9</v>
      </c>
      <c r="G45" s="115"/>
      <c r="H45" s="136"/>
      <c r="I45" s="137"/>
      <c r="J45" s="137"/>
      <c r="K45" s="137"/>
      <c r="L45" s="137"/>
      <c r="M45" s="137"/>
      <c r="N45" s="137"/>
      <c r="O45" s="138"/>
    </row>
    <row r="46" spans="2:20" x14ac:dyDescent="0.25">
      <c r="E46" s="67"/>
      <c r="F46" s="144" t="s">
        <v>10</v>
      </c>
      <c r="G46" s="145"/>
      <c r="H46" s="136"/>
      <c r="I46" s="137"/>
      <c r="J46" s="137"/>
      <c r="K46" s="137"/>
      <c r="L46" s="137"/>
      <c r="M46" s="137"/>
      <c r="N46" s="137"/>
      <c r="O46" s="138"/>
    </row>
    <row r="47" spans="2:20" x14ac:dyDescent="0.25">
      <c r="E47" s="66"/>
      <c r="F47" s="114" t="s">
        <v>11</v>
      </c>
      <c r="G47" s="115"/>
      <c r="H47" s="136"/>
      <c r="I47" s="137"/>
      <c r="J47" s="137"/>
      <c r="K47" s="137"/>
      <c r="L47" s="137"/>
      <c r="M47" s="137"/>
      <c r="N47" s="137"/>
      <c r="O47" s="138"/>
    </row>
    <row r="48" spans="2:20" x14ac:dyDescent="0.25">
      <c r="E48" s="65"/>
      <c r="F48" s="139" t="s">
        <v>12</v>
      </c>
      <c r="G48" s="140"/>
      <c r="H48" s="128"/>
      <c r="I48" s="129"/>
      <c r="J48" s="129"/>
      <c r="K48" s="129"/>
      <c r="L48" s="129"/>
      <c r="M48" s="129"/>
      <c r="N48" s="129"/>
      <c r="O48" s="130"/>
    </row>
    <row r="49" spans="5:15" ht="15.75" thickBot="1" x14ac:dyDescent="0.3">
      <c r="E49" s="65"/>
      <c r="F49" s="131" t="s">
        <v>13</v>
      </c>
      <c r="G49" s="132"/>
      <c r="H49" s="133"/>
      <c r="I49" s="134"/>
      <c r="J49" s="134"/>
      <c r="K49" s="134"/>
      <c r="L49" s="134"/>
      <c r="M49" s="134"/>
      <c r="N49" s="134"/>
      <c r="O49" s="135"/>
    </row>
    <row r="50" spans="5:15" x14ac:dyDescent="0.25">
      <c r="E50" s="68"/>
      <c r="F50" s="116" t="s">
        <v>14</v>
      </c>
      <c r="G50" s="117"/>
      <c r="H50" s="122"/>
      <c r="I50" s="123"/>
      <c r="J50" s="49"/>
      <c r="K50" s="49"/>
      <c r="L50" s="49"/>
      <c r="M50" s="49"/>
      <c r="N50" s="49"/>
      <c r="O50" s="49"/>
    </row>
    <row r="51" spans="5:15" x14ac:dyDescent="0.25">
      <c r="E51" s="68"/>
      <c r="F51" s="118"/>
      <c r="G51" s="119"/>
      <c r="H51" s="124"/>
      <c r="I51" s="125"/>
    </row>
    <row r="52" spans="5:15" ht="15.75" thickBot="1" x14ac:dyDescent="0.3">
      <c r="E52" s="68"/>
      <c r="F52" s="120"/>
      <c r="G52" s="121"/>
      <c r="H52" s="126"/>
      <c r="I52" s="127"/>
    </row>
    <row r="53" spans="5:15" x14ac:dyDescent="0.25">
      <c r="E53" s="66"/>
      <c r="F53" s="66"/>
      <c r="G53" s="66"/>
      <c r="H53" s="66"/>
      <c r="I53" s="66"/>
      <c r="J53" s="66"/>
      <c r="K53" s="66"/>
      <c r="L53" s="66"/>
      <c r="M53" s="66"/>
      <c r="N53" s="66"/>
    </row>
    <row r="54" spans="5:15" x14ac:dyDescent="0.25">
      <c r="E54" s="66"/>
      <c r="F54" s="66"/>
      <c r="G54" s="66"/>
      <c r="H54" s="66"/>
      <c r="I54" s="66"/>
      <c r="J54" s="66"/>
      <c r="K54" s="66"/>
      <c r="L54" s="66"/>
      <c r="M54" s="66"/>
      <c r="N54" s="66"/>
    </row>
    <row r="55" spans="5:15" x14ac:dyDescent="0.25">
      <c r="E55" s="66"/>
      <c r="F55" s="66"/>
      <c r="G55" s="66"/>
      <c r="H55" s="66"/>
      <c r="I55" s="66"/>
      <c r="J55" s="66"/>
      <c r="K55" s="66"/>
      <c r="L55" s="66"/>
      <c r="M55" s="66"/>
      <c r="N55" s="66"/>
    </row>
  </sheetData>
  <sheetProtection sheet="1" selectLockedCells="1"/>
  <mergeCells count="41">
    <mergeCell ref="S7:T7"/>
    <mergeCell ref="P8:R8"/>
    <mergeCell ref="P7:R7"/>
    <mergeCell ref="C5:D5"/>
    <mergeCell ref="E5:H5"/>
    <mergeCell ref="C6:D6"/>
    <mergeCell ref="P9:R10"/>
    <mergeCell ref="S9:T10"/>
    <mergeCell ref="E11:N11"/>
    <mergeCell ref="B12:B13"/>
    <mergeCell ref="C12:C13"/>
    <mergeCell ref="D12:D13"/>
    <mergeCell ref="E12:F12"/>
    <mergeCell ref="G12:I12"/>
    <mergeCell ref="J12:K12"/>
    <mergeCell ref="L12:N12"/>
    <mergeCell ref="P12:R12"/>
    <mergeCell ref="B9:D9"/>
    <mergeCell ref="F44:G44"/>
    <mergeCell ref="H44:O44"/>
    <mergeCell ref="F45:G45"/>
    <mergeCell ref="H45:O45"/>
    <mergeCell ref="F46:G46"/>
    <mergeCell ref="H46:O46"/>
    <mergeCell ref="B37:D37"/>
    <mergeCell ref="F42:G42"/>
    <mergeCell ref="H42:O42"/>
    <mergeCell ref="F43:G43"/>
    <mergeCell ref="H43:O43"/>
    <mergeCell ref="F40:G40"/>
    <mergeCell ref="H40:O40"/>
    <mergeCell ref="F41:G41"/>
    <mergeCell ref="H41:O41"/>
    <mergeCell ref="F47:G47"/>
    <mergeCell ref="F50:G52"/>
    <mergeCell ref="H50:I52"/>
    <mergeCell ref="H48:O48"/>
    <mergeCell ref="F49:G49"/>
    <mergeCell ref="H49:O49"/>
    <mergeCell ref="H47:O47"/>
    <mergeCell ref="F48:G48"/>
  </mergeCells>
  <dataValidations count="1">
    <dataValidation allowBlank="1" showInputMessage="1" showErrorMessage="1" prompt="Bij 100% wordt het totaalbedrag als voorschot uitgekeerd. Om te voorkomen dat er later te veel terugbetaald moet worden, kan ervoor gekozen worden om een lager percentage van het totaalbedrag als voorschot uit te laten keren. Denk aan 85% of 90%." sqref="T8"/>
  </dataValidations>
  <pageMargins left="0.70866141732283472" right="0.70866141732283472"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topLeftCell="E1" zoomScaleNormal="100" workbookViewId="0">
      <selection activeCell="M11" sqref="M11"/>
    </sheetView>
  </sheetViews>
  <sheetFormatPr defaultColWidth="8.85546875" defaultRowHeight="15" x14ac:dyDescent="0.25"/>
  <cols>
    <col min="1" max="1" width="2.85546875" customWidth="1"/>
    <col min="2" max="2" width="13.85546875" customWidth="1"/>
    <col min="3" max="3" width="11.85546875" customWidth="1"/>
    <col min="4" max="4" width="10.42578125" customWidth="1"/>
    <col min="5" max="5" width="11.42578125" customWidth="1"/>
    <col min="6" max="6" width="10.85546875" customWidth="1"/>
    <col min="7" max="7" width="13.42578125" customWidth="1"/>
    <col min="8" max="8" width="11.7109375" customWidth="1"/>
    <col min="9" max="9" width="2.85546875" customWidth="1"/>
    <col min="10" max="10" width="9" customWidth="1"/>
    <col min="11" max="11" width="8" customWidth="1"/>
    <col min="12" max="12" width="6.85546875" customWidth="1"/>
    <col min="13" max="13" width="13.5703125" customWidth="1"/>
    <col min="14" max="14" width="12.85546875" style="5" customWidth="1"/>
    <col min="15" max="15" width="3.85546875" customWidth="1"/>
    <col min="17" max="17" width="9.85546875" customWidth="1"/>
    <col min="18" max="18" width="6.85546875" style="4" customWidth="1"/>
    <col min="19" max="20" width="13.85546875" customWidth="1"/>
  </cols>
  <sheetData>
    <row r="1" spans="1:20" ht="16.5" thickBot="1" x14ac:dyDescent="0.3">
      <c r="B1" s="95" t="s">
        <v>56</v>
      </c>
      <c r="C1" s="184" t="str">
        <f>Brondata!$A$2</f>
        <v>Gouda</v>
      </c>
      <c r="D1" s="185"/>
    </row>
    <row r="2" spans="1:20" ht="15.75" thickBot="1" x14ac:dyDescent="0.3">
      <c r="B2" s="193" t="s">
        <v>60</v>
      </c>
      <c r="C2" s="194"/>
      <c r="D2" s="194"/>
      <c r="E2" s="194"/>
      <c r="F2" s="194"/>
      <c r="G2" s="194"/>
      <c r="H2" s="194"/>
      <c r="I2" s="194"/>
      <c r="J2" s="194"/>
      <c r="K2" s="194"/>
      <c r="L2" s="194"/>
      <c r="M2" s="194"/>
      <c r="N2" s="194"/>
      <c r="O2" s="194"/>
      <c r="P2" s="194"/>
      <c r="Q2" s="194"/>
      <c r="R2" s="194"/>
      <c r="S2" s="194"/>
      <c r="T2" s="195"/>
    </row>
    <row r="3" spans="1:20" s="7" customFormat="1" ht="45" x14ac:dyDescent="0.25">
      <c r="B3" s="12" t="s">
        <v>33</v>
      </c>
      <c r="C3" s="9" t="s">
        <v>34</v>
      </c>
      <c r="D3" s="9" t="s">
        <v>35</v>
      </c>
      <c r="E3" s="9" t="s">
        <v>36</v>
      </c>
      <c r="F3" s="9" t="s">
        <v>37</v>
      </c>
      <c r="G3" s="9" t="s">
        <v>38</v>
      </c>
      <c r="H3" s="11" t="s">
        <v>39</v>
      </c>
      <c r="I3" s="10"/>
      <c r="J3" s="12" t="s">
        <v>40</v>
      </c>
      <c r="K3" s="9" t="s">
        <v>41</v>
      </c>
      <c r="L3" s="9" t="s">
        <v>42</v>
      </c>
      <c r="M3" s="9" t="s">
        <v>28</v>
      </c>
      <c r="N3" s="11" t="s">
        <v>43</v>
      </c>
      <c r="O3" s="10"/>
      <c r="P3" s="196" t="s">
        <v>44</v>
      </c>
      <c r="Q3" s="197"/>
      <c r="R3" s="9" t="s">
        <v>42</v>
      </c>
      <c r="S3" s="9" t="s">
        <v>28</v>
      </c>
      <c r="T3" s="8" t="s">
        <v>45</v>
      </c>
    </row>
    <row r="4" spans="1:20" s="6" customFormat="1" x14ac:dyDescent="0.25">
      <c r="B4" s="35" t="s">
        <v>46</v>
      </c>
      <c r="C4" s="36" t="s">
        <v>29</v>
      </c>
      <c r="D4" s="37" t="s">
        <v>29</v>
      </c>
      <c r="E4" s="32">
        <v>10.71</v>
      </c>
      <c r="F4" s="32">
        <f>IF(Brondata!E2="Nee",0,Brondata!$F$2)</f>
        <v>1.5</v>
      </c>
      <c r="G4" s="32"/>
      <c r="H4" s="33">
        <f>F4</f>
        <v>1.5</v>
      </c>
      <c r="I4"/>
      <c r="J4" s="97">
        <v>8</v>
      </c>
      <c r="K4" s="39">
        <v>40</v>
      </c>
      <c r="L4" s="39">
        <f t="shared" ref="L4:L9" si="0">K4*J4</f>
        <v>320</v>
      </c>
      <c r="M4" s="39"/>
      <c r="N4" s="33">
        <f t="shared" ref="N4:N9" si="1">L4*H4</f>
        <v>480</v>
      </c>
      <c r="O4"/>
      <c r="P4" s="198" t="s">
        <v>47</v>
      </c>
      <c r="Q4" s="199"/>
      <c r="R4" s="39">
        <f>L4</f>
        <v>320</v>
      </c>
      <c r="S4" s="32"/>
      <c r="T4" s="33">
        <f>N4</f>
        <v>480</v>
      </c>
    </row>
    <row r="5" spans="1:20" s="6" customFormat="1" x14ac:dyDescent="0.25">
      <c r="B5" s="35" t="s">
        <v>48</v>
      </c>
      <c r="C5" s="36" t="s">
        <v>29</v>
      </c>
      <c r="D5" s="37" t="s">
        <v>29</v>
      </c>
      <c r="E5" s="32">
        <v>10.71</v>
      </c>
      <c r="F5" s="32">
        <f>Brondata!$F$2</f>
        <v>1.5</v>
      </c>
      <c r="G5" s="96">
        <v>1.36</v>
      </c>
      <c r="H5" s="33">
        <f>E5-G5+F5</f>
        <v>10.850000000000001</v>
      </c>
      <c r="I5"/>
      <c r="J5" s="97">
        <v>8</v>
      </c>
      <c r="K5" s="39">
        <v>40</v>
      </c>
      <c r="L5" s="39">
        <f t="shared" si="0"/>
        <v>320</v>
      </c>
      <c r="M5" s="40">
        <f>L5*G5</f>
        <v>435.20000000000005</v>
      </c>
      <c r="N5" s="33">
        <f t="shared" si="1"/>
        <v>3472.0000000000005</v>
      </c>
      <c r="O5"/>
      <c r="P5" s="198" t="s">
        <v>49</v>
      </c>
      <c r="Q5" s="199"/>
      <c r="R5" s="39">
        <f>L5</f>
        <v>320</v>
      </c>
      <c r="S5" s="32">
        <f>M5</f>
        <v>435.20000000000005</v>
      </c>
      <c r="T5" s="33">
        <f>N5</f>
        <v>3472.0000000000005</v>
      </c>
    </row>
    <row r="6" spans="1:20" s="6" customFormat="1" x14ac:dyDescent="0.25">
      <c r="B6" s="198" t="s">
        <v>46</v>
      </c>
      <c r="C6" s="199" t="s">
        <v>50</v>
      </c>
      <c r="D6" s="37" t="s">
        <v>29</v>
      </c>
      <c r="E6" s="32">
        <v>10.71</v>
      </c>
      <c r="F6" s="32">
        <f>Brondata!$G$2</f>
        <v>1.5</v>
      </c>
      <c r="G6" s="32"/>
      <c r="H6" s="33">
        <f>F6</f>
        <v>1.5</v>
      </c>
      <c r="I6"/>
      <c r="J6" s="97">
        <v>8</v>
      </c>
      <c r="K6" s="39">
        <v>40</v>
      </c>
      <c r="L6" s="39">
        <f t="shared" si="0"/>
        <v>320</v>
      </c>
      <c r="M6" s="39"/>
      <c r="N6" s="33">
        <f t="shared" si="1"/>
        <v>480</v>
      </c>
      <c r="O6"/>
      <c r="P6" s="198" t="s">
        <v>51</v>
      </c>
      <c r="Q6" s="199"/>
      <c r="R6" s="190">
        <f>L6+L7</f>
        <v>640</v>
      </c>
      <c r="S6" s="192"/>
      <c r="T6" s="200">
        <f>N6+N7</f>
        <v>4387.2000000000007</v>
      </c>
    </row>
    <row r="7" spans="1:20" s="6" customFormat="1" x14ac:dyDescent="0.25">
      <c r="B7" s="198"/>
      <c r="C7" s="199"/>
      <c r="D7" s="37" t="s">
        <v>30</v>
      </c>
      <c r="E7" s="32">
        <v>10.71</v>
      </c>
      <c r="F7" s="32">
        <f>Brondata!$G$2</f>
        <v>1.5</v>
      </c>
      <c r="G7" s="43"/>
      <c r="H7" s="33">
        <f>E7+F7</f>
        <v>12.21</v>
      </c>
      <c r="I7"/>
      <c r="J7" s="97">
        <v>8</v>
      </c>
      <c r="K7" s="39">
        <v>40</v>
      </c>
      <c r="L7" s="39">
        <f t="shared" si="0"/>
        <v>320</v>
      </c>
      <c r="M7" s="39"/>
      <c r="N7" s="33">
        <f t="shared" si="1"/>
        <v>3907.2000000000003</v>
      </c>
      <c r="O7"/>
      <c r="P7" s="198"/>
      <c r="Q7" s="199"/>
      <c r="R7" s="191">
        <f>L7</f>
        <v>320</v>
      </c>
      <c r="S7" s="192"/>
      <c r="T7" s="200"/>
    </row>
    <row r="8" spans="1:20" s="6" customFormat="1" x14ac:dyDescent="0.25">
      <c r="B8" s="198" t="s">
        <v>48</v>
      </c>
      <c r="C8" s="199" t="s">
        <v>50</v>
      </c>
      <c r="D8" s="37" t="s">
        <v>29</v>
      </c>
      <c r="E8" s="32">
        <v>10.71</v>
      </c>
      <c r="F8" s="32">
        <f>Brondata!$G$2</f>
        <v>1.5</v>
      </c>
      <c r="G8" s="96">
        <v>1.36</v>
      </c>
      <c r="H8" s="42">
        <f>E8-G8+F8</f>
        <v>10.850000000000001</v>
      </c>
      <c r="I8"/>
      <c r="J8" s="97">
        <v>8</v>
      </c>
      <c r="K8" s="39">
        <v>40</v>
      </c>
      <c r="L8" s="39">
        <f t="shared" si="0"/>
        <v>320</v>
      </c>
      <c r="M8" s="40">
        <f>L8*G8</f>
        <v>435.20000000000005</v>
      </c>
      <c r="N8" s="33">
        <f t="shared" si="1"/>
        <v>3472.0000000000005</v>
      </c>
      <c r="O8"/>
      <c r="P8" s="198" t="s">
        <v>52</v>
      </c>
      <c r="Q8" s="199"/>
      <c r="R8" s="190">
        <f>L8+L9</f>
        <v>640</v>
      </c>
      <c r="S8" s="192">
        <f>M8+M9</f>
        <v>435.20000000000005</v>
      </c>
      <c r="T8" s="200">
        <f>N8+N9</f>
        <v>7379.2000000000007</v>
      </c>
    </row>
    <row r="9" spans="1:20" s="6" customFormat="1" ht="15.75" thickBot="1" x14ac:dyDescent="0.3">
      <c r="B9" s="202"/>
      <c r="C9" s="203"/>
      <c r="D9" s="38" t="s">
        <v>30</v>
      </c>
      <c r="E9" s="44">
        <v>10.71</v>
      </c>
      <c r="F9" s="46">
        <f>Brondata!$G$2</f>
        <v>1.5</v>
      </c>
      <c r="G9" s="45"/>
      <c r="H9" s="34">
        <f>E9+F9</f>
        <v>12.21</v>
      </c>
      <c r="I9"/>
      <c r="J9" s="98">
        <v>8</v>
      </c>
      <c r="K9" s="41">
        <v>40</v>
      </c>
      <c r="L9" s="41">
        <f t="shared" si="0"/>
        <v>320</v>
      </c>
      <c r="M9" s="41"/>
      <c r="N9" s="34">
        <f t="shared" si="1"/>
        <v>3907.2000000000003</v>
      </c>
      <c r="O9"/>
      <c r="P9" s="202"/>
      <c r="Q9" s="203"/>
      <c r="R9" s="204">
        <f>L9</f>
        <v>320</v>
      </c>
      <c r="S9" s="205" t="e">
        <f>SUMIF(D:D,P9,H:H)+SUMIF(D:D,P9,#REF!)</f>
        <v>#REF!</v>
      </c>
      <c r="T9" s="201"/>
    </row>
    <row r="11" spans="1:20" ht="15.75" thickBot="1" x14ac:dyDescent="0.3">
      <c r="A11" s="13"/>
      <c r="B11" s="99" t="s">
        <v>55</v>
      </c>
      <c r="D11" s="13"/>
      <c r="E11" s="13"/>
    </row>
    <row r="12" spans="1:20" ht="15.75" thickBot="1" x14ac:dyDescent="0.3">
      <c r="A12" s="13"/>
      <c r="B12" s="175" t="s">
        <v>59</v>
      </c>
      <c r="C12" s="176"/>
      <c r="D12" s="176"/>
      <c r="E12" s="177"/>
    </row>
    <row r="13" spans="1:20" x14ac:dyDescent="0.25">
      <c r="A13" s="13"/>
      <c r="B13" s="13"/>
      <c r="C13" s="13"/>
      <c r="D13" s="13"/>
      <c r="E13" s="13"/>
    </row>
    <row r="14" spans="1:20" x14ac:dyDescent="0.25">
      <c r="A14" s="13"/>
      <c r="B14" s="13"/>
      <c r="C14" s="13"/>
      <c r="D14" s="13"/>
      <c r="E14" s="13"/>
    </row>
    <row r="15" spans="1:20" x14ac:dyDescent="0.25">
      <c r="A15" s="13"/>
      <c r="B15" s="13"/>
      <c r="C15" s="13"/>
      <c r="D15" s="13"/>
      <c r="E15" s="13"/>
      <c r="F15" s="50"/>
    </row>
    <row r="16" spans="1:20" x14ac:dyDescent="0.25">
      <c r="A16" s="13"/>
      <c r="B16" s="13"/>
      <c r="C16" s="13"/>
      <c r="D16" s="13"/>
      <c r="E16" s="13"/>
    </row>
    <row r="17" spans="1:5" x14ac:dyDescent="0.25">
      <c r="A17" s="13"/>
      <c r="B17" s="13"/>
      <c r="C17" s="13"/>
      <c r="D17" s="13"/>
      <c r="E17" s="13"/>
    </row>
    <row r="18" spans="1:5" x14ac:dyDescent="0.25">
      <c r="A18" s="13"/>
      <c r="B18" s="13"/>
      <c r="C18" s="13"/>
      <c r="D18" s="13"/>
      <c r="E18" s="13"/>
    </row>
    <row r="19" spans="1:5" x14ac:dyDescent="0.25">
      <c r="A19" s="13"/>
      <c r="B19" s="13"/>
      <c r="C19" s="13"/>
      <c r="D19" s="13"/>
      <c r="E19" s="13"/>
    </row>
  </sheetData>
  <mergeCells count="18">
    <mergeCell ref="C6:C7"/>
    <mergeCell ref="P6:Q7"/>
    <mergeCell ref="R6:R7"/>
    <mergeCell ref="S6:S7"/>
    <mergeCell ref="B12:E12"/>
    <mergeCell ref="C1:D1"/>
    <mergeCell ref="B2:T2"/>
    <mergeCell ref="P3:Q3"/>
    <mergeCell ref="P4:Q4"/>
    <mergeCell ref="P5:Q5"/>
    <mergeCell ref="T6:T7"/>
    <mergeCell ref="T8:T9"/>
    <mergeCell ref="B8:B9"/>
    <mergeCell ref="C8:C9"/>
    <mergeCell ref="P8:Q9"/>
    <mergeCell ref="R8:R9"/>
    <mergeCell ref="S8:S9"/>
    <mergeCell ref="B6:B7"/>
  </mergeCells>
  <pageMargins left="0.7" right="0.7" top="0.75" bottom="0.75" header="0.3" footer="0.3"/>
  <pageSetup paperSize="9"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I23" sqref="I23"/>
    </sheetView>
  </sheetViews>
  <sheetFormatPr defaultColWidth="9" defaultRowHeight="15" x14ac:dyDescent="0.25"/>
  <cols>
    <col min="1" max="1" width="14" style="50" bestFit="1" customWidth="1"/>
    <col min="2" max="4" width="11" style="50" bestFit="1" customWidth="1"/>
    <col min="5" max="5" width="15" style="50" bestFit="1" customWidth="1"/>
    <col min="6" max="7" width="12.28515625" style="50" bestFit="1" customWidth="1"/>
    <col min="8" max="8" width="11.7109375" style="50" bestFit="1" customWidth="1"/>
    <col min="9" max="9" width="12.28515625" style="50" bestFit="1" customWidth="1"/>
    <col min="10" max="16384" width="9" style="50"/>
  </cols>
  <sheetData>
    <row r="1" spans="1:13" ht="144" customHeight="1" thickBot="1" x14ac:dyDescent="0.3">
      <c r="A1" s="107" t="s">
        <v>57</v>
      </c>
      <c r="B1" s="107" t="s">
        <v>16</v>
      </c>
      <c r="C1" s="107" t="s">
        <v>53</v>
      </c>
      <c r="D1" s="107" t="s">
        <v>58</v>
      </c>
      <c r="E1" s="100" t="s">
        <v>54</v>
      </c>
      <c r="F1" s="100" t="s">
        <v>63</v>
      </c>
      <c r="G1" s="101" t="s">
        <v>64</v>
      </c>
      <c r="H1" s="100" t="s">
        <v>65</v>
      </c>
      <c r="I1" s="100" t="s">
        <v>66</v>
      </c>
      <c r="J1" s="100" t="s">
        <v>67</v>
      </c>
      <c r="K1" s="107" t="s">
        <v>68</v>
      </c>
      <c r="L1" s="107" t="s">
        <v>69</v>
      </c>
      <c r="M1" s="100" t="s">
        <v>70</v>
      </c>
    </row>
    <row r="2" spans="1:13" x14ac:dyDescent="0.25">
      <c r="A2" s="108" t="s">
        <v>73</v>
      </c>
      <c r="B2" s="109">
        <v>1</v>
      </c>
      <c r="C2" s="109">
        <v>1</v>
      </c>
      <c r="D2" s="110" t="s">
        <v>71</v>
      </c>
      <c r="E2" s="103" t="s">
        <v>62</v>
      </c>
      <c r="F2" s="102">
        <v>1.5</v>
      </c>
      <c r="G2" s="102">
        <v>1.5</v>
      </c>
      <c r="H2" s="104">
        <v>0.43</v>
      </c>
      <c r="I2" s="105" t="s">
        <v>61</v>
      </c>
      <c r="J2" s="106" t="s">
        <v>72</v>
      </c>
      <c r="K2" s="112"/>
      <c r="L2" s="111" t="s">
        <v>62</v>
      </c>
      <c r="M2" s="113">
        <v>0</v>
      </c>
    </row>
    <row r="5" spans="1:13" x14ac:dyDescent="0.25">
      <c r="A5"/>
      <c r="B5"/>
      <c r="C5"/>
      <c r="D5"/>
      <c r="E5"/>
      <c r="F5"/>
      <c r="G5"/>
      <c r="H5"/>
      <c r="I5"/>
    </row>
  </sheetData>
  <dataValidations count="4">
    <dataValidation type="decimal" allowBlank="1" showInputMessage="1" showErrorMessage="1" sqref="F2:H2">
      <formula1>0</formula1>
      <formula2>10</formula2>
    </dataValidation>
    <dataValidation type="decimal" allowBlank="1" showInputMessage="1" showErrorMessage="1" sqref="M2">
      <formula1>0</formula1>
      <formula2>100</formula2>
    </dataValidation>
    <dataValidation type="list" allowBlank="1" showInputMessage="1" showErrorMessage="1" sqref="L2 E2">
      <formula1>"Ja, Nee"</formula1>
    </dataValidation>
    <dataValidation showInputMessage="1" showErrorMessage="1" sqref="D2"/>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DADCCC7F8D3645B8189B50A80D3246" ma:contentTypeVersion="24" ma:contentTypeDescription="Een nieuw document maken." ma:contentTypeScope="" ma:versionID="462039d05baa128c25bde4930f8a8993">
  <xsd:schema xmlns:xsd="http://www.w3.org/2001/XMLSchema" xmlns:xs="http://www.w3.org/2001/XMLSchema" xmlns:p="http://schemas.microsoft.com/office/2006/metadata/properties" xmlns:ns1="http://schemas.microsoft.com/sharepoint/v3" xmlns:ns2="ced366d4-6c86-4869-a156-4564a87dc085" xmlns:ns3="cacf1fdb-b0d5-48e9-97ce-196245446e3e" targetNamespace="http://schemas.microsoft.com/office/2006/metadata/properties" ma:root="true" ma:fieldsID="24c5ebe0b7245b9bcc2cf7ffa5d277d9" ns1:_="" ns2:_="" ns3:_="">
    <xsd:import namespace="http://schemas.microsoft.com/sharepoint/v3"/>
    <xsd:import namespace="ced366d4-6c86-4869-a156-4564a87dc085"/>
    <xsd:import namespace="cacf1fdb-b0d5-48e9-97ce-196245446e3e"/>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2:TaxCatchAll" minOccurs="0"/>
                <xsd:element ref="ns3:lcf76f155ced4ddcb4097134ff3c332f"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Begindatum van de planning" ma:description="Geplande begindatum is een sitekolom die door de publicatiefunctie gemaakt wordt. Het wordt gebruikt om een specifieke datum en tijd op te geven waarop de pagina voor het eerst verschijnt voor sitebezoekers." ma:internalName="PublishingStartDate">
      <xsd:simpleType>
        <xsd:restriction base="dms:Unknown"/>
      </xsd:simpleType>
    </xsd:element>
    <xsd:element name="PublishingExpirationDate" ma:index="9" nillable="true" ma:displayName="Einddatum van de planning" ma:description="Geplande einddatum is een sitekolom die door de publicatiefunctie gemaakt wordt. Het wordt gebruikt om een specifieke datum en tijd op te geven waarop de pagina niet langer verschijnt voor sitebezoeke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ed366d4-6c86-4869-a156-4564a87dc085"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description="" ma:internalName="SharedWithDetails" ma:readOnly="true">
      <xsd:simpleType>
        <xsd:restriction base="dms:Note">
          <xsd:maxLength value="255"/>
        </xsd:restriction>
      </xsd:simpleType>
    </xsd:element>
    <xsd:element name="LastSharedByUser" ma:index="12" nillable="true" ma:displayName="Laatst gedeeld, per gebruiker" ma:description="" ma:internalName="LastSharedByUser" ma:readOnly="true">
      <xsd:simpleType>
        <xsd:restriction base="dms:Note">
          <xsd:maxLength value="255"/>
        </xsd:restriction>
      </xsd:simpleType>
    </xsd:element>
    <xsd:element name="LastSharedByTime" ma:index="13" nillable="true" ma:displayName="Laatst gedeeld, per tijdstip" ma:description="" ma:internalName="LastSharedByTime" ma:readOnly="true">
      <xsd:simpleType>
        <xsd:restriction base="dms:DateTime"/>
      </xsd:simpleType>
    </xsd:element>
    <xsd:element name="TaxCatchAll" ma:index="25" nillable="true" ma:displayName="Taxonomy Catch All Column" ma:hidden="true" ma:list="{7d25ee0f-9d47-4764-affb-33f208de2d1a}" ma:internalName="TaxCatchAll" ma:showField="CatchAllData" ma:web="ced366d4-6c86-4869-a156-4564a87dc0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cf1fdb-b0d5-48e9-97ce-196245446e3e"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Tags" ma:index="16" nillable="true" ma:displayName="MediaServiceAutoTags" ma:description="" ma:internalName="MediaServiceAutoTags" ma:readOnly="true">
      <xsd:simpleType>
        <xsd:restriction base="dms:Text"/>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Afbeeldingtags" ma:readOnly="false" ma:fieldId="{5cf76f15-5ced-4ddc-b409-7134ff3c332f}" ma:taxonomyMulti="true" ma:sspId="578af706-f171-40a0-bafd-70f43e6617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_Flow_SignoffStatus" ma:index="29" nillable="true" ma:displayName="Afmeldingsstatus" ma:internalName="Afmeldingsstatus">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ed366d4-6c86-4869-a156-4564a87dc085">
      <UserInfo>
        <DisplayName>Sebastiaan Baauw</DisplayName>
        <AccountId>85</AccountId>
        <AccountType/>
      </UserInfo>
      <UserInfo>
        <DisplayName>Freya Gerbrandy</DisplayName>
        <AccountId>413</AccountId>
        <AccountType/>
      </UserInfo>
      <UserInfo>
        <DisplayName>Yentl Melssen</DisplayName>
        <AccountId>1355</AccountId>
        <AccountType/>
      </UserInfo>
      <UserInfo>
        <DisplayName>Manou Willems</DisplayName>
        <AccountId>2234</AccountId>
        <AccountType/>
      </UserInfo>
      <UserInfo>
        <DisplayName>Mark Smit</DisplayName>
        <AccountId>3085</AccountId>
        <AccountType/>
      </UserInfo>
      <UserInfo>
        <DisplayName>Marleen van der Linden</DisplayName>
        <AccountId>4399</AccountId>
        <AccountType/>
      </UserInfo>
      <UserInfo>
        <DisplayName>Madeleine de Beus</DisplayName>
        <AccountId>2489</AccountId>
        <AccountType/>
      </UserInfo>
      <UserInfo>
        <DisplayName>Iris Lemmen</DisplayName>
        <AccountId>1652</AccountId>
        <AccountType/>
      </UserInfo>
    </SharedWithUsers>
    <TaxCatchAll xmlns="ced366d4-6c86-4869-a156-4564a87dc085" xsi:nil="true"/>
    <lcf76f155ced4ddcb4097134ff3c332f xmlns="cacf1fdb-b0d5-48e9-97ce-196245446e3e">
      <Terms xmlns="http://schemas.microsoft.com/office/infopath/2007/PartnerControls"/>
    </lcf76f155ced4ddcb4097134ff3c332f>
    <PublishingExpirationDate xmlns="http://schemas.microsoft.com/sharepoint/v3" xsi:nil="true"/>
    <PublishingStartDate xmlns="http://schemas.microsoft.com/sharepoint/v3" xsi:nil="true"/>
    <MediaLengthInSeconds xmlns="cacf1fdb-b0d5-48e9-97ce-196245446e3e" xsi:nil="true"/>
    <_Flow_SignoffStatus xmlns="cacf1fdb-b0d5-48e9-97ce-196245446e3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125662-EDF2-4FF8-A3C8-5AB6B0ED37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d366d4-6c86-4869-a156-4564a87dc085"/>
    <ds:schemaRef ds:uri="cacf1fdb-b0d5-48e9-97ce-196245446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1FE9FA-BCCE-4639-BDC8-838C89767804}">
  <ds:schemaRefs>
    <ds:schemaRef ds:uri="http://www.w3.org/XML/1998/namespace"/>
    <ds:schemaRef ds:uri="http://schemas.microsoft.com/office/infopath/2007/PartnerControls"/>
    <ds:schemaRef ds:uri="http://schemas.microsoft.com/office/2006/documentManagement/types"/>
    <ds:schemaRef ds:uri="http://schemas.microsoft.com/sharepoint/v3"/>
    <ds:schemaRef ds:uri="http://purl.org/dc/elements/1.1/"/>
    <ds:schemaRef ds:uri="http://purl.org/dc/terms/"/>
    <ds:schemaRef ds:uri="http://schemas.openxmlformats.org/package/2006/metadata/core-properties"/>
    <ds:schemaRef ds:uri="http://schemas.microsoft.com/office/2006/metadata/properties"/>
    <ds:schemaRef ds:uri="cacf1fdb-b0d5-48e9-97ce-196245446e3e"/>
    <ds:schemaRef ds:uri="ced366d4-6c86-4869-a156-4564a87dc085"/>
    <ds:schemaRef ds:uri="http://purl.org/dc/dcmitype/"/>
  </ds:schemaRefs>
</ds:datastoreItem>
</file>

<file path=customXml/itemProps3.xml><?xml version="1.0" encoding="utf-8"?>
<ds:datastoreItem xmlns:ds="http://schemas.openxmlformats.org/officeDocument/2006/customXml" ds:itemID="{05F277A6-70AC-4367-AFF3-FACB459CF8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Invoer subsidie 2025</vt:lpstr>
      <vt:lpstr>Calculaties subsidie 2025</vt:lpstr>
      <vt:lpstr>Brondata</vt:lpstr>
      <vt:lpstr>'Calculaties subsidie 2025'!Afdrukbereik</vt:lpstr>
      <vt:lpstr>'Invoer subsidie 2025'!Afdrukbereik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Innovatie nul13 Team</dc:creator>
  <cp:keywords/>
  <dc:description/>
  <cp:lastModifiedBy>Wijhe - Faas, Marjan van</cp:lastModifiedBy>
  <cp:revision/>
  <dcterms:created xsi:type="dcterms:W3CDTF">2020-04-27T06:44:41Z</dcterms:created>
  <dcterms:modified xsi:type="dcterms:W3CDTF">2024-08-15T06:25:29Z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0x010100AADADCCC7F8D3645B8189B50A80D3246</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